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filterPrivacy="1" autoCompressPictures="0"/>
  <bookViews>
    <workbookView xWindow="240" yWindow="0" windowWidth="25360" windowHeight="14420" activeTab="4"/>
  </bookViews>
  <sheets>
    <sheet name="1. Data Entry" sheetId="1" r:id="rId1"/>
    <sheet name="2.Summary table" sheetId="7" r:id="rId2"/>
    <sheet name="3. Graphs" sheetId="2" r:id="rId3"/>
    <sheet name="4. Formulas" sheetId="3" r:id="rId4"/>
    <sheet name="5.Numbers for graphs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2" i="5" l="1"/>
  <c r="Q32" i="5"/>
  <c r="Q11" i="5"/>
  <c r="Q22" i="5"/>
  <c r="H38" i="5"/>
  <c r="K38" i="5"/>
  <c r="L38" i="5"/>
  <c r="O38" i="5"/>
  <c r="P38" i="5"/>
  <c r="H39" i="5"/>
  <c r="K39" i="5"/>
  <c r="L39" i="5"/>
  <c r="O39" i="5"/>
  <c r="P39" i="5"/>
  <c r="H40" i="5"/>
  <c r="K40" i="5"/>
  <c r="L40" i="5"/>
  <c r="O40" i="5"/>
  <c r="P40" i="5"/>
  <c r="H41" i="5"/>
  <c r="K41" i="5"/>
  <c r="L41" i="5"/>
  <c r="O41" i="5"/>
  <c r="P41" i="5"/>
  <c r="P42" i="5"/>
  <c r="Q41" i="5"/>
  <c r="Q40" i="5"/>
  <c r="Q39" i="5"/>
  <c r="Q38" i="5"/>
  <c r="H28" i="5"/>
  <c r="K28" i="5"/>
  <c r="L28" i="5"/>
  <c r="O28" i="5"/>
  <c r="P28" i="5"/>
  <c r="H29" i="5"/>
  <c r="K29" i="5"/>
  <c r="L29" i="5"/>
  <c r="O29" i="5"/>
  <c r="P29" i="5"/>
  <c r="H30" i="5"/>
  <c r="K30" i="5"/>
  <c r="L30" i="5"/>
  <c r="O30" i="5"/>
  <c r="P30" i="5"/>
  <c r="H31" i="5"/>
  <c r="K31" i="5"/>
  <c r="L31" i="5"/>
  <c r="O31" i="5"/>
  <c r="P31" i="5"/>
  <c r="P32" i="5"/>
  <c r="Q31" i="5"/>
  <c r="Q30" i="5"/>
  <c r="Q29" i="5"/>
  <c r="Q28" i="5"/>
  <c r="H18" i="5"/>
  <c r="K18" i="5"/>
  <c r="L18" i="5"/>
  <c r="O18" i="5"/>
  <c r="P18" i="5"/>
  <c r="H19" i="5"/>
  <c r="K19" i="5"/>
  <c r="L19" i="5"/>
  <c r="O19" i="5"/>
  <c r="P19" i="5"/>
  <c r="H20" i="5"/>
  <c r="K20" i="5"/>
  <c r="L20" i="5"/>
  <c r="O20" i="5"/>
  <c r="P20" i="5"/>
  <c r="H21" i="5"/>
  <c r="K21" i="5"/>
  <c r="L21" i="5"/>
  <c r="O21" i="5"/>
  <c r="P21" i="5"/>
  <c r="P22" i="5"/>
  <c r="Q21" i="5"/>
  <c r="Q20" i="5"/>
  <c r="Q19" i="5"/>
  <c r="Q18" i="5"/>
  <c r="G24" i="7"/>
  <c r="F24" i="7"/>
  <c r="E24" i="7"/>
  <c r="G23" i="7"/>
  <c r="F23" i="7"/>
  <c r="E23" i="7"/>
  <c r="Y6" i="1"/>
  <c r="D24" i="7"/>
  <c r="X6" i="1"/>
  <c r="D23" i="7"/>
  <c r="Y9" i="1"/>
  <c r="Y8" i="1"/>
  <c r="Y7" i="1"/>
  <c r="X9" i="1"/>
  <c r="X8" i="1"/>
  <c r="X7" i="1"/>
  <c r="B9" i="1"/>
  <c r="G5" i="7"/>
  <c r="B8" i="1"/>
  <c r="F5" i="7"/>
  <c r="B7" i="1"/>
  <c r="E5" i="7"/>
  <c r="B6" i="1"/>
  <c r="D5" i="7"/>
  <c r="U9" i="1"/>
  <c r="V9" i="1"/>
  <c r="F43" i="3"/>
  <c r="G21" i="7"/>
  <c r="U8" i="1"/>
  <c r="V8" i="1"/>
  <c r="F32" i="3"/>
  <c r="F21" i="7"/>
  <c r="U7" i="1"/>
  <c r="V7" i="1"/>
  <c r="F21" i="3"/>
  <c r="E21" i="7"/>
  <c r="S9" i="1"/>
  <c r="T9" i="1"/>
  <c r="F42" i="3"/>
  <c r="G20" i="7"/>
  <c r="S8" i="1"/>
  <c r="T8" i="1"/>
  <c r="F31" i="3"/>
  <c r="F20" i="7"/>
  <c r="S7" i="1"/>
  <c r="T7" i="1"/>
  <c r="F20" i="3"/>
  <c r="E20" i="7"/>
  <c r="S6" i="1"/>
  <c r="T6" i="1"/>
  <c r="F9" i="3"/>
  <c r="D20" i="7"/>
  <c r="P9" i="1"/>
  <c r="Q9" i="1"/>
  <c r="F41" i="3"/>
  <c r="G19" i="7"/>
  <c r="P8" i="1"/>
  <c r="Q8" i="1"/>
  <c r="F30" i="3"/>
  <c r="F19" i="7"/>
  <c r="P7" i="1"/>
  <c r="Q7" i="1"/>
  <c r="F19" i="3"/>
  <c r="E19" i="7"/>
  <c r="O9" i="1"/>
  <c r="G18" i="7"/>
  <c r="O8" i="1"/>
  <c r="F18" i="7"/>
  <c r="O7" i="1"/>
  <c r="E18" i="7"/>
  <c r="N9" i="1"/>
  <c r="G17" i="7"/>
  <c r="N8" i="1"/>
  <c r="F17" i="7"/>
  <c r="N7" i="1"/>
  <c r="E17" i="7"/>
  <c r="M9" i="1"/>
  <c r="G16" i="7"/>
  <c r="M8" i="1"/>
  <c r="F16" i="7"/>
  <c r="M7" i="1"/>
  <c r="E16" i="7"/>
  <c r="I9" i="1"/>
  <c r="J9" i="1"/>
  <c r="F39" i="3"/>
  <c r="G14" i="7"/>
  <c r="I8" i="1"/>
  <c r="J8" i="1"/>
  <c r="F28" i="3"/>
  <c r="F14" i="7"/>
  <c r="I7" i="1"/>
  <c r="J7" i="1"/>
  <c r="F17" i="3"/>
  <c r="E14" i="7"/>
  <c r="K7" i="1"/>
  <c r="L7" i="1"/>
  <c r="F18" i="3"/>
  <c r="E15" i="7"/>
  <c r="K9" i="1"/>
  <c r="L9" i="1"/>
  <c r="F40" i="3"/>
  <c r="G15" i="7"/>
  <c r="K8" i="1"/>
  <c r="L8" i="1"/>
  <c r="F29" i="3"/>
  <c r="F15" i="7"/>
  <c r="H9" i="1"/>
  <c r="G13" i="7"/>
  <c r="H8" i="1"/>
  <c r="F13" i="7"/>
  <c r="H7" i="1"/>
  <c r="E13" i="7"/>
  <c r="G9" i="1"/>
  <c r="G12" i="7"/>
  <c r="G8" i="1"/>
  <c r="F12" i="7"/>
  <c r="G7" i="1"/>
  <c r="E12" i="7"/>
  <c r="E9" i="1"/>
  <c r="G11" i="7"/>
  <c r="E8" i="1"/>
  <c r="F11" i="7"/>
  <c r="E7" i="1"/>
  <c r="E11" i="7"/>
  <c r="F9" i="1"/>
  <c r="G10" i="7"/>
  <c r="F8" i="1"/>
  <c r="F10" i="7"/>
  <c r="F7" i="1"/>
  <c r="E10" i="7"/>
  <c r="C9" i="1"/>
  <c r="D9" i="1"/>
  <c r="F38" i="3"/>
  <c r="G9" i="7"/>
  <c r="C8" i="1"/>
  <c r="D8" i="1"/>
  <c r="F27" i="3"/>
  <c r="F9" i="7"/>
  <c r="C7" i="1"/>
  <c r="D7" i="1"/>
  <c r="F16" i="3"/>
  <c r="E9" i="7"/>
  <c r="G8" i="7"/>
  <c r="F8" i="7"/>
  <c r="E8" i="7"/>
  <c r="D6" i="1"/>
  <c r="D8" i="7"/>
  <c r="G7" i="7"/>
  <c r="F7" i="7"/>
  <c r="E7" i="7"/>
  <c r="I38" i="3"/>
  <c r="G6" i="7"/>
  <c r="I27" i="3"/>
  <c r="F6" i="7"/>
  <c r="I16" i="3"/>
  <c r="E6" i="7"/>
  <c r="O6" i="1"/>
  <c r="D18" i="7"/>
  <c r="N6" i="1"/>
  <c r="D17" i="7"/>
  <c r="M6" i="1"/>
  <c r="D16" i="7"/>
  <c r="E40" i="5"/>
  <c r="E39" i="5"/>
  <c r="E38" i="5"/>
  <c r="E37" i="5"/>
  <c r="D40" i="5"/>
  <c r="D39" i="5"/>
  <c r="D38" i="5"/>
  <c r="D37" i="5"/>
  <c r="C36" i="5"/>
  <c r="E30" i="5"/>
  <c r="E29" i="5"/>
  <c r="E28" i="5"/>
  <c r="E27" i="5"/>
  <c r="D30" i="5"/>
  <c r="D29" i="5"/>
  <c r="D28" i="5"/>
  <c r="E20" i="5"/>
  <c r="E19" i="5"/>
  <c r="E18" i="5"/>
  <c r="E17" i="5"/>
  <c r="D20" i="5"/>
  <c r="D19" i="5"/>
  <c r="D18" i="5"/>
  <c r="D17" i="5"/>
  <c r="D27" i="5"/>
  <c r="C26" i="5"/>
  <c r="C16" i="5"/>
  <c r="C6" i="1"/>
  <c r="F5" i="3"/>
  <c r="I5" i="3"/>
  <c r="L5" i="3"/>
  <c r="H7" i="5"/>
  <c r="K7" i="5"/>
  <c r="L7" i="5"/>
  <c r="O7" i="5"/>
  <c r="P7" i="5"/>
  <c r="I6" i="1"/>
  <c r="J6" i="1"/>
  <c r="F6" i="3"/>
  <c r="I6" i="3"/>
  <c r="L6" i="3"/>
  <c r="H8" i="5"/>
  <c r="K8" i="5"/>
  <c r="L8" i="5"/>
  <c r="O8" i="5"/>
  <c r="P8" i="5"/>
  <c r="P6" i="1"/>
  <c r="Q6" i="1"/>
  <c r="F8" i="3"/>
  <c r="K6" i="1"/>
  <c r="L6" i="1"/>
  <c r="F7" i="3"/>
  <c r="I8" i="3"/>
  <c r="L8" i="3"/>
  <c r="H9" i="5"/>
  <c r="K9" i="5"/>
  <c r="L9" i="5"/>
  <c r="O9" i="5"/>
  <c r="P9" i="5"/>
  <c r="I9" i="3"/>
  <c r="L9" i="3"/>
  <c r="H10" i="5"/>
  <c r="K10" i="5"/>
  <c r="L10" i="5"/>
  <c r="O10" i="5"/>
  <c r="P10" i="5"/>
  <c r="P11" i="5"/>
  <c r="L27" i="3"/>
  <c r="I28" i="3"/>
  <c r="L28" i="3"/>
  <c r="L16" i="3"/>
  <c r="I17" i="3"/>
  <c r="L17" i="3"/>
  <c r="I19" i="3"/>
  <c r="L19" i="3"/>
  <c r="I20" i="3"/>
  <c r="L20" i="3"/>
  <c r="I43" i="3"/>
  <c r="L43" i="3"/>
  <c r="I42" i="3"/>
  <c r="L42" i="3"/>
  <c r="I41" i="3"/>
  <c r="L41" i="3"/>
  <c r="I40" i="3"/>
  <c r="L40" i="3"/>
  <c r="I39" i="3"/>
  <c r="L39" i="3"/>
  <c r="L38" i="3"/>
  <c r="I32" i="3"/>
  <c r="L32" i="3"/>
  <c r="I31" i="3"/>
  <c r="L31" i="3"/>
  <c r="I30" i="3"/>
  <c r="L30" i="3"/>
  <c r="I29" i="3"/>
  <c r="L29" i="3"/>
  <c r="I21" i="3"/>
  <c r="L21" i="3"/>
  <c r="I18" i="3"/>
  <c r="L18" i="3"/>
  <c r="H6" i="1"/>
  <c r="D13" i="7"/>
  <c r="G6" i="1"/>
  <c r="D12" i="7"/>
  <c r="E6" i="1"/>
  <c r="D11" i="7"/>
  <c r="F6" i="1"/>
  <c r="D10" i="7"/>
  <c r="E10" i="5"/>
  <c r="D10" i="5"/>
  <c r="E9" i="5"/>
  <c r="D9" i="5"/>
  <c r="D8" i="5"/>
  <c r="E8" i="5"/>
  <c r="D7" i="5"/>
  <c r="E7" i="5"/>
  <c r="D6" i="7"/>
  <c r="C6" i="5"/>
  <c r="U6" i="1"/>
  <c r="V6" i="1"/>
  <c r="F10" i="3"/>
  <c r="D21" i="7"/>
  <c r="D19" i="7"/>
  <c r="D15" i="7"/>
  <c r="D9" i="7"/>
  <c r="D14" i="7"/>
  <c r="I10" i="3"/>
  <c r="I7" i="3"/>
  <c r="L7" i="3"/>
  <c r="L10" i="3"/>
  <c r="R6" i="1"/>
  <c r="R9" i="1"/>
  <c r="R8" i="1"/>
  <c r="R7" i="1"/>
  <c r="D7" i="7"/>
  <c r="Q10" i="5"/>
  <c r="Q9" i="5"/>
  <c r="Q8" i="5"/>
  <c r="Q7" i="5"/>
</calcChain>
</file>

<file path=xl/sharedStrings.xml><?xml version="1.0" encoding="utf-8"?>
<sst xmlns="http://schemas.openxmlformats.org/spreadsheetml/2006/main" count="604" uniqueCount="226">
  <si>
    <t>Comments</t>
  </si>
  <si>
    <t>3A</t>
  </si>
  <si>
    <t>3B</t>
  </si>
  <si>
    <t>Formula</t>
  </si>
  <si>
    <t>Description</t>
  </si>
  <si>
    <t>Denominator</t>
  </si>
  <si>
    <t>Expected contacts</t>
  </si>
  <si>
    <t>Identified contacts</t>
  </si>
  <si>
    <t>3C</t>
  </si>
  <si>
    <t>INDEX CASES</t>
  </si>
  <si>
    <t xml:space="preserve">Total number of index cases </t>
  </si>
  <si>
    <t>Identified Adults and children aged 5 years or older</t>
  </si>
  <si>
    <t>Identified Children under 5 years</t>
  </si>
  <si>
    <t>Reccomended LTBI TX</t>
  </si>
  <si>
    <t>Started LTBI Tx</t>
  </si>
  <si>
    <t>Contacts who have been recommended to start LTBI tx</t>
  </si>
  <si>
    <t>STEP1</t>
  </si>
  <si>
    <t xml:space="preserve"> Identified contacts </t>
  </si>
  <si>
    <t>Proportion identified</t>
  </si>
  <si>
    <t>Completed med eval</t>
  </si>
  <si>
    <t>Numerator</t>
  </si>
  <si>
    <t>Proportion</t>
  </si>
  <si>
    <t>Name</t>
  </si>
  <si>
    <t>Number completing medical evaluation</t>
  </si>
  <si>
    <t>Number starting LTBI treatment</t>
  </si>
  <si>
    <r>
      <t>Calculated proportion</t>
    </r>
    <r>
      <rPr>
        <b/>
        <sz val="11"/>
        <color rgb="FFFF0000"/>
        <rFont val="Calibri"/>
      </rPr>
      <t xml:space="preserve"> </t>
    </r>
  </si>
  <si>
    <t>Identified Contacts &lt;5yrs old</t>
  </si>
  <si>
    <t>START</t>
  </si>
  <si>
    <t>Cumulative proportions</t>
  </si>
  <si>
    <t>Proportion starting LTBI treatment</t>
  </si>
  <si>
    <t>Porportion name</t>
  </si>
  <si>
    <t>Totals</t>
  </si>
  <si>
    <t>3D</t>
  </si>
  <si>
    <t>STEP4</t>
  </si>
  <si>
    <t>STEP2</t>
  </si>
  <si>
    <t>NME</t>
  </si>
  <si>
    <t>Proportion completing initial assessment</t>
  </si>
  <si>
    <t>Completed initial assessment</t>
  </si>
  <si>
    <t>na</t>
  </si>
  <si>
    <t>Needing medical evalutaion</t>
  </si>
  <si>
    <t>Proportion completing medical evaluation</t>
  </si>
  <si>
    <t xml:space="preserve">Contacts identified (Adults &amp; &gt;5 yres old + children &lt;5yrs) </t>
  </si>
  <si>
    <t>Identified Contacts Adults&amp;≥5yrs old</t>
  </si>
  <si>
    <t>PROPORTIONS calculated for the cascade analysis</t>
  </si>
  <si>
    <t>Completed Initial Assessment</t>
  </si>
  <si>
    <t>STEP3</t>
  </si>
  <si>
    <t>STEP5</t>
  </si>
  <si>
    <t>Started LTBI TX</t>
  </si>
  <si>
    <t xml:space="preserve"> STEP Subcategories</t>
  </si>
  <si>
    <t>Table 1: Total number of Contacts reported at each step of cascade.</t>
  </si>
  <si>
    <t>Identified contacts (STEP1)</t>
  </si>
  <si>
    <t>Losses</t>
  </si>
  <si>
    <t>Not identified  (STEP1)</t>
  </si>
  <si>
    <t>Expected contacts*</t>
  </si>
  <si>
    <t xml:space="preserve">Proportion needing medical evaluation** </t>
  </si>
  <si>
    <t>STEP</t>
  </si>
  <si>
    <t>Cases</t>
  </si>
  <si>
    <t>STEP or STEP subcategory</t>
  </si>
  <si>
    <t>NOTEs</t>
  </si>
  <si>
    <t>* NME is calculated and not enterd</t>
  </si>
  <si>
    <t>Category</t>
  </si>
  <si>
    <t>Deatiled description</t>
  </si>
  <si>
    <t>Absolute Proportion (in %)</t>
  </si>
  <si>
    <t>Absolute Loss</t>
  </si>
  <si>
    <t>Cases X Expected contacts</t>
  </si>
  <si>
    <t>TST negative</t>
  </si>
  <si>
    <t>Sums of totals1st trimester (authomatically calculated)</t>
  </si>
  <si>
    <t>FIRST TRIMESTER</t>
  </si>
  <si>
    <t>page 1 total</t>
  </si>
  <si>
    <t>page 2 total</t>
  </si>
  <si>
    <t>page 3 total</t>
  </si>
  <si>
    <t>page 4 total</t>
  </si>
  <si>
    <t>page 5 total</t>
  </si>
  <si>
    <t>page 6 total</t>
  </si>
  <si>
    <t>page 7 total</t>
  </si>
  <si>
    <t>page 8 total</t>
  </si>
  <si>
    <t>SECOND TRIMESTER</t>
  </si>
  <si>
    <t>page 9 total</t>
  </si>
  <si>
    <t>page 10 total</t>
  </si>
  <si>
    <t>THIRD TRIMESTER</t>
  </si>
  <si>
    <t>Fourth TRIMESTER</t>
  </si>
  <si>
    <t>Sums of total 2nd trimester (authomatically calculated)</t>
  </si>
  <si>
    <t>Sums of totals3rd trimester (authomatically calculated)</t>
  </si>
  <si>
    <t>Sums of totals 4th trimester (authomatically calculated)</t>
  </si>
  <si>
    <t>Trimester 1</t>
  </si>
  <si>
    <t>Trimester 2</t>
  </si>
  <si>
    <t>TRIMESTER 2</t>
  </si>
  <si>
    <t>TRIMESTER 1</t>
  </si>
  <si>
    <t>3S</t>
  </si>
  <si>
    <t xml:space="preserve"> </t>
  </si>
  <si>
    <t>Trimester 3</t>
  </si>
  <si>
    <t>Trimester 4</t>
  </si>
  <si>
    <t>Total needing medical evaluation</t>
  </si>
  <si>
    <t>TRIMESTER 3</t>
  </si>
  <si>
    <t>TRIMESTER 4</t>
  </si>
  <si>
    <t xml:space="preserve">1st TRIMESTER </t>
  </si>
  <si>
    <t>2nd TRIMESTER</t>
  </si>
  <si>
    <t xml:space="preserve">3rd TRIMESTER </t>
  </si>
  <si>
    <t xml:space="preserve">4th TRIMESTER </t>
  </si>
  <si>
    <r>
      <rPr>
        <sz val="11"/>
        <rFont val="Calibri"/>
      </rPr>
      <t xml:space="preserve">Completed med eval </t>
    </r>
    <r>
      <rPr>
        <b/>
        <sz val="11"/>
        <rFont val="Calibri"/>
      </rPr>
      <t>- estimated Active TB</t>
    </r>
  </si>
  <si>
    <t>Table for Graph 4 (1st trimester)</t>
  </si>
  <si>
    <t>Table for Graph 4 (2nd trimester)</t>
  </si>
  <si>
    <t>Table for Graph 3 (1st trimester)</t>
  </si>
  <si>
    <t>Table for Graph 3 (2nd trimester)</t>
  </si>
  <si>
    <t>Table for Graph 3 (3rd trimester)</t>
  </si>
  <si>
    <t>Table for Graph 4 (3rd trimester)</t>
  </si>
  <si>
    <t>Cascase STEP</t>
  </si>
  <si>
    <t>Relative loss (% of loss over total losses)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</si>
  <si>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*Total contacts expected for the index cases, based on the assumption of  4 contacts per index case; **Not a cascade step, but appears as it is required  to calculate next steps in cascade; ***Calculated over the number of contacts who completed medical evaluation and are not likely to have active TB (6% of all contacts who completed medical evaluation estimated to have active TB). </t>
    </r>
  </si>
  <si>
    <t>TST positive</t>
  </si>
  <si>
    <t>TST/IGRA not necessary (prior TB)</t>
  </si>
  <si>
    <t>Contacts TST positive + Contacts with TB/LTBI history + Contacts with symptoms + Children under five</t>
  </si>
  <si>
    <t xml:space="preserve">Notes: * proportion who started a medical evalution on total who needed medical evaluation (for age undet five, TST positve, prior TB, symptoms with TST negative); </t>
  </si>
  <si>
    <t>** taking into account a 6% posisble active TB among contacts who completed medical evaluation</t>
  </si>
  <si>
    <t>Absolute loss/gain</t>
  </si>
  <si>
    <r>
      <t>TST</t>
    </r>
    <r>
      <rPr>
        <sz val="11"/>
        <rFont val="Calibri"/>
        <scheme val="minor"/>
      </rPr>
      <t xml:space="preserve"> not done (for Prior TB or LTBI)</t>
    </r>
  </si>
  <si>
    <t>Total losses</t>
  </si>
  <si>
    <t>Note: If this percentage is above 100%, you can see that there are "too many" med evaluations  looking at graph 1 and at the summary table. In graph 2, proporitons &gt;100% are not visible and the scale has 100% maximum. When looking at relative proportions (Graph 3), any proportion above 100% is treated as 100%.</t>
  </si>
  <si>
    <t>Note: If this percentage is above 100%, you can see that there are "too many" contacts in this step looking at graph 1 and at the summary table. In graph 2, proporitons &gt;100% are not visible and the scale has 100% maximum. When looking at relative proportions (Graph 3), any proportion above 100% is treated as 100%.</t>
  </si>
  <si>
    <t>Note: in calculating cumulative %, absolute prpoportions have been capped to be =100% (if &gt;100% in STEPS 1, 4 or 6)</t>
  </si>
  <si>
    <t>NOTE: Each of this tables is linked to one of the Graphs in sheet 3.Graphs.</t>
  </si>
  <si>
    <t>** taking into account a 6% possible active TB among contacts who completed medical evaluation</t>
  </si>
  <si>
    <t>Symptoms</t>
  </si>
  <si>
    <t>1A</t>
  </si>
  <si>
    <t>1B</t>
  </si>
  <si>
    <t>CONTACTS IDENTIFIED (STEP 1)</t>
  </si>
  <si>
    <t>2S</t>
  </si>
  <si>
    <t>2B</t>
  </si>
  <si>
    <t>TST results</t>
  </si>
  <si>
    <t>Total Index case</t>
  </si>
  <si>
    <t>Contacts &lt;5yrs</t>
  </si>
  <si>
    <t>Contacts ≥5yrs</t>
  </si>
  <si>
    <t>Symptoms (Yes)</t>
  </si>
  <si>
    <t>TST not necessary</t>
  </si>
  <si>
    <t>Contacts has sympotms (cough, weight loss, etc)</t>
  </si>
  <si>
    <t>2P</t>
  </si>
  <si>
    <t>2N</t>
  </si>
  <si>
    <t>COMPLETED initial assessment</t>
  </si>
  <si>
    <t>2A</t>
  </si>
  <si>
    <t xml:space="preserve"> MEDICAL EVALUATION (STEP 3)</t>
  </si>
  <si>
    <t>Chest-x ray</t>
  </si>
  <si>
    <t>Sputum</t>
  </si>
  <si>
    <t>Completed medical evaluation</t>
  </si>
  <si>
    <t>LTBI TREATMENT (STEP 4)</t>
  </si>
  <si>
    <t>4A</t>
  </si>
  <si>
    <t>4B</t>
  </si>
  <si>
    <t>Chest-x ray done</t>
  </si>
  <si>
    <t>LTBI treatment completed</t>
  </si>
  <si>
    <t>STEP 5</t>
  </si>
  <si>
    <t>TST contraindicated</t>
  </si>
  <si>
    <t>2C</t>
  </si>
  <si>
    <t>completed in  Children under 5 years</t>
  </si>
  <si>
    <t>Completed in Adults and children aged 5 years or older</t>
  </si>
  <si>
    <t>Needing medical evaluation</t>
  </si>
  <si>
    <t>NME-A</t>
  </si>
  <si>
    <t>NME-B</t>
  </si>
  <si>
    <t>Children under five years</t>
  </si>
  <si>
    <t xml:space="preserve"> Adults and children aged 5 years or older</t>
  </si>
  <si>
    <t>Seen by Dr/nurse</t>
  </si>
  <si>
    <t>Physical examination done</t>
  </si>
  <si>
    <t>4R</t>
  </si>
  <si>
    <t>5A</t>
  </si>
  <si>
    <t>5B</t>
  </si>
  <si>
    <t xml:space="preserve">Identified </t>
  </si>
  <si>
    <t>INITIAL ASSESSMENT (STEP 2)</t>
  </si>
  <si>
    <t>AFB or GeneXpert POSITIVE</t>
  </si>
  <si>
    <t>Number completing LTBI treatment</t>
  </si>
  <si>
    <t>Starting LTBI treatment</t>
  </si>
  <si>
    <t>Proportion completing LTBI treatment</t>
  </si>
  <si>
    <t>1A+1B</t>
  </si>
  <si>
    <t>All contacts who completed initial assessment</t>
  </si>
  <si>
    <t>2A+2B</t>
  </si>
  <si>
    <t>NME-A + NME-B</t>
  </si>
  <si>
    <t>3A+3B</t>
  </si>
  <si>
    <t>4A+4B</t>
  </si>
  <si>
    <t>5A+5B</t>
  </si>
  <si>
    <t>Completed LTBI treatment</t>
  </si>
  <si>
    <t>(1A+1B) / (Cases*Expected contacts)</t>
  </si>
  <si>
    <t>(2A+2B) / (1A+1B)</t>
  </si>
  <si>
    <t>NME/ (2A+2B)</t>
  </si>
  <si>
    <t>(3A+3B)/NME</t>
  </si>
  <si>
    <t>[4A+4B] / [3A+3B]</t>
  </si>
  <si>
    <t xml:space="preserve">    [5A+5B]/[4A+4B]</t>
  </si>
  <si>
    <t>Completed LTBI TX</t>
  </si>
  <si>
    <t>Have symptoms</t>
  </si>
  <si>
    <t xml:space="preserve"> Examined by Dr/nurse</t>
  </si>
  <si>
    <t>Chest-x ray (done)</t>
  </si>
  <si>
    <t>AFB/GeneXpert (positive)</t>
  </si>
  <si>
    <t>Completed Initial Assessment (STEP2)</t>
  </si>
  <si>
    <t>Completed med eval (STEP3)</t>
  </si>
  <si>
    <t>Started LTBI Tx (STEP4)</t>
  </si>
  <si>
    <t>Table for Graph1A-1st: Crude numbers at each cascade step</t>
  </si>
  <si>
    <t>&lt;5yrs old</t>
  </si>
  <si>
    <t>≥5yrs old</t>
  </si>
  <si>
    <t>All ages</t>
  </si>
  <si>
    <t>Started LTBI Tx (STEP4)**</t>
  </si>
  <si>
    <t>Completed med eval (STEP3)*</t>
  </si>
  <si>
    <t xml:space="preserve">Notes: * proportion who completed a medical evaluation on total who needed medical evaluation (for age under five, TST positve, prior TB, symptoms with TST negative); </t>
  </si>
  <si>
    <t>Did not start LTBI Tx (STEP4)</t>
  </si>
  <si>
    <t>Did not complete med eval (STEP3)</t>
  </si>
  <si>
    <t>NOTES</t>
  </si>
  <si>
    <t>Did not complete initial assessment (STEP2)</t>
  </si>
  <si>
    <t>Positive</t>
  </si>
  <si>
    <t>Expected contacts (All ages)</t>
  </si>
  <si>
    <t>Table for Graph1A-4th trimester: Crude numbers at each cascade step</t>
  </si>
  <si>
    <t>Table for Graph1A-3rd trimester: Crude numbers at each cascade step</t>
  </si>
  <si>
    <t>Table for Graph1A-2nd trimester: Crude numbers at each cascade step</t>
  </si>
  <si>
    <t>GRAPH 1</t>
  </si>
  <si>
    <t>GRAPH 2</t>
  </si>
  <si>
    <r>
      <t xml:space="preserve">Tested </t>
    </r>
    <r>
      <rPr>
        <i/>
        <u/>
        <sz val="11"/>
        <color theme="1" tint="0.499984740745262"/>
        <rFont val="Calibri"/>
        <scheme val="minor"/>
      </rPr>
      <t>positive</t>
    </r>
    <r>
      <rPr>
        <i/>
        <sz val="11"/>
        <color theme="1" tint="0.499984740745262"/>
        <rFont val="Calibri"/>
        <scheme val="minor"/>
      </rPr>
      <t xml:space="preserve"> at  TST</t>
    </r>
  </si>
  <si>
    <r>
      <t xml:space="preserve">Tested </t>
    </r>
    <r>
      <rPr>
        <i/>
        <u/>
        <sz val="11"/>
        <color theme="1" tint="0.499984740745262"/>
        <rFont val="Calibri"/>
        <scheme val="minor"/>
      </rPr>
      <t>negative</t>
    </r>
    <r>
      <rPr>
        <i/>
        <sz val="11"/>
        <color theme="1" tint="0.499984740745262"/>
        <rFont val="Calibri"/>
        <scheme val="minor"/>
      </rPr>
      <t xml:space="preserve"> at TST</t>
    </r>
  </si>
  <si>
    <t>INDEX CASES with clinical diagnosis only</t>
  </si>
  <si>
    <t>Contacts of index cases with clinical diagnosis only</t>
  </si>
  <si>
    <t xml:space="preserve">Total number of clinically diagnosed index cases (i.e. NOT microbiologically confirmed) </t>
  </si>
  <si>
    <t>Contacts (all ages) of index case with clinical diagnosis who started LTBI treatment</t>
  </si>
  <si>
    <t>Expected contacts (Index cases X 4 )</t>
  </si>
  <si>
    <t>Index cases (microbiologically confirmed)*</t>
  </si>
  <si>
    <t xml:space="preserve">Contacts of the clinically diagnosed index cases,  who started LTBI treatment, were:  </t>
  </si>
  <si>
    <t>* Of note:  Clinically diagnosed idex cases in the same time frame were:</t>
  </si>
  <si>
    <t>GRAPH 3</t>
  </si>
  <si>
    <r>
      <rPr>
        <b/>
        <sz val="11"/>
        <color rgb="FF3366FF"/>
        <rFont val="Calibri"/>
        <scheme val="minor"/>
      </rPr>
      <t>Note:*</t>
    </r>
    <r>
      <rPr>
        <sz val="11"/>
        <color rgb="FF3366FF"/>
        <rFont val="Calibri"/>
        <scheme val="minor"/>
      </rPr>
      <t xml:space="preserve"> if at your site a second TST test (8 week after 1st) Is required for contacts who are TST negative at the first test, report here the result of the second test.  </t>
    </r>
  </si>
  <si>
    <r>
      <t>Negative</t>
    </r>
    <r>
      <rPr>
        <sz val="11"/>
        <color rgb="FF3366FF"/>
        <rFont val="Calibri"/>
        <scheme val="minor"/>
      </rPr>
      <t>*</t>
    </r>
  </si>
  <si>
    <t>GRAPH 4</t>
  </si>
  <si>
    <t xml:space="preserve">Table for Graph 2(1st trimester): Percentage of population in each cascade step, in relation to the previous step. </t>
  </si>
  <si>
    <t xml:space="preserve">Table for Graph 2(2nd trimester): Percentage of population in each cascade step, in relation to the previous step. </t>
  </si>
  <si>
    <t xml:space="preserve">Table for Graph 2(3rd trimester): Percentage of population in each cascade step, in relation to the previous step.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</si>
</sst>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</font>
    <font>
      <b/>
      <sz val="11"/>
      <name val="Calibri"/>
      <family val="2"/>
      <scheme val="minor"/>
    </font>
    <font>
      <sz val="11"/>
      <name val="Calibri"/>
    </font>
    <font>
      <b/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sz val="8"/>
      <name val="Calibri"/>
      <family val="2"/>
      <scheme val="minor"/>
    </font>
    <font>
      <b/>
      <i/>
      <sz val="11"/>
      <color theme="1"/>
      <name val="Calibri"/>
      <scheme val="minor"/>
    </font>
    <font>
      <b/>
      <sz val="11"/>
      <color theme="1"/>
      <name val="Calibri"/>
      <family val="2"/>
    </font>
    <font>
      <b/>
      <sz val="14"/>
      <color rgb="FF000000"/>
      <name val="Calibri"/>
      <scheme val="minor"/>
    </font>
    <font>
      <b/>
      <sz val="11"/>
      <color rgb="FF000090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</font>
    <font>
      <sz val="11"/>
      <color rgb="FFFF0000"/>
      <name val="Calibri"/>
      <scheme val="minor"/>
    </font>
    <font>
      <b/>
      <sz val="10"/>
      <name val="Calibri"/>
      <scheme val="minor"/>
    </font>
    <font>
      <b/>
      <sz val="14"/>
      <color theme="1"/>
      <name val="Calibri"/>
      <scheme val="minor"/>
    </font>
    <font>
      <b/>
      <sz val="14"/>
      <name val="Calibri"/>
      <scheme val="minor"/>
    </font>
    <font>
      <b/>
      <sz val="12"/>
      <color rgb="FF000000"/>
      <name val="Calibri"/>
      <scheme val="minor"/>
    </font>
    <font>
      <sz val="11"/>
      <color theme="1" tint="0.499984740745262"/>
      <name val="Calibri"/>
      <scheme val="minor"/>
    </font>
    <font>
      <i/>
      <sz val="11"/>
      <color theme="1" tint="0.499984740745262"/>
      <name val="Calibri"/>
      <scheme val="minor"/>
    </font>
    <font>
      <i/>
      <u/>
      <sz val="11"/>
      <color theme="1" tint="0.499984740745262"/>
      <name val="Calibri"/>
      <scheme val="minor"/>
    </font>
    <font>
      <b/>
      <sz val="11"/>
      <color theme="1" tint="0.249977111117893"/>
      <name val="Calibri"/>
      <scheme val="minor"/>
    </font>
    <font>
      <sz val="11"/>
      <color theme="1" tint="0.249977111117893"/>
      <name val="Calibri"/>
      <scheme val="minor"/>
    </font>
    <font>
      <sz val="9"/>
      <color theme="1"/>
      <name val="Calibri"/>
      <scheme val="minor"/>
    </font>
    <font>
      <sz val="11"/>
      <color rgb="FF3366FF"/>
      <name val="Calibri"/>
      <scheme val="minor"/>
    </font>
    <font>
      <b/>
      <sz val="11"/>
      <color rgb="FF3366FF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6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6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3"/>
    </xf>
    <xf numFmtId="0" fontId="0" fillId="0" borderId="0" xfId="0" applyFont="1" applyAlignment="1">
      <alignment horizontal="left"/>
    </xf>
    <xf numFmtId="0" fontId="1" fillId="0" borderId="6" xfId="0" applyFont="1" applyBorder="1"/>
    <xf numFmtId="0" fontId="0" fillId="0" borderId="6" xfId="0" applyBorder="1"/>
    <xf numFmtId="0" fontId="7" fillId="0" borderId="6" xfId="0" applyFont="1" applyBorder="1" applyAlignment="1">
      <alignment horizontal="left"/>
    </xf>
    <xf numFmtId="0" fontId="1" fillId="0" borderId="14" xfId="0" applyFont="1" applyBorder="1"/>
    <xf numFmtId="164" fontId="0" fillId="0" borderId="8" xfId="0" applyNumberFormat="1" applyBorder="1"/>
    <xf numFmtId="0" fontId="1" fillId="0" borderId="8" xfId="0" applyFont="1" applyBorder="1" applyAlignment="1">
      <alignment horizontal="center" wrapText="1"/>
    </xf>
    <xf numFmtId="1" fontId="0" fillId="0" borderId="17" xfId="0" applyNumberFormat="1" applyBorder="1"/>
    <xf numFmtId="9" fontId="0" fillId="0" borderId="17" xfId="0" applyNumberFormat="1" applyBorder="1"/>
    <xf numFmtId="9" fontId="0" fillId="0" borderId="8" xfId="0" applyNumberFormat="1" applyBorder="1"/>
    <xf numFmtId="9" fontId="0" fillId="0" borderId="10" xfId="0" applyNumberFormat="1" applyBorder="1"/>
    <xf numFmtId="0" fontId="1" fillId="0" borderId="0" xfId="0" applyFont="1" applyFill="1" applyBorder="1"/>
    <xf numFmtId="9" fontId="0" fillId="0" borderId="0" xfId="0" applyNumberFormat="1"/>
    <xf numFmtId="164" fontId="0" fillId="0" borderId="17" xfId="0" applyNumberFormat="1" applyBorder="1"/>
    <xf numFmtId="0" fontId="18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6" xfId="0" applyFont="1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right"/>
    </xf>
    <xf numFmtId="0" fontId="1" fillId="6" borderId="0" xfId="0" applyFont="1" applyFill="1" applyAlignment="1">
      <alignment wrapText="1"/>
    </xf>
    <xf numFmtId="0" fontId="20" fillId="4" borderId="0" xfId="0" applyFont="1" applyFill="1" applyAlignment="1">
      <alignment vertical="center" wrapText="1"/>
    </xf>
    <xf numFmtId="0" fontId="20" fillId="7" borderId="0" xfId="0" applyFont="1" applyFill="1" applyAlignment="1">
      <alignment vertical="center" wrapText="1"/>
    </xf>
    <xf numFmtId="0" fontId="22" fillId="5" borderId="0" xfId="0" applyFont="1" applyFill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1" fillId="0" borderId="0" xfId="0" applyFont="1"/>
    <xf numFmtId="0" fontId="0" fillId="6" borderId="0" xfId="0" applyFill="1"/>
    <xf numFmtId="0" fontId="0" fillId="4" borderId="0" xfId="0" applyFill="1"/>
    <xf numFmtId="0" fontId="23" fillId="4" borderId="0" xfId="0" applyFont="1" applyFill="1"/>
    <xf numFmtId="0" fontId="23" fillId="6" borderId="0" xfId="0" applyFont="1" applyFill="1"/>
    <xf numFmtId="0" fontId="23" fillId="7" borderId="0" xfId="0" applyFont="1" applyFill="1"/>
    <xf numFmtId="0" fontId="0" fillId="7" borderId="0" xfId="0" applyFill="1"/>
    <xf numFmtId="0" fontId="23" fillId="5" borderId="0" xfId="0" applyFont="1" applyFill="1"/>
    <xf numFmtId="0" fontId="0" fillId="5" borderId="0" xfId="0" applyFill="1"/>
    <xf numFmtId="0" fontId="0" fillId="0" borderId="32" xfId="0" applyBorder="1"/>
    <xf numFmtId="0" fontId="0" fillId="0" borderId="22" xfId="0" applyBorder="1"/>
    <xf numFmtId="0" fontId="0" fillId="0" borderId="5" xfId="0" applyBorder="1"/>
    <xf numFmtId="0" fontId="0" fillId="0" borderId="23" xfId="0" applyBorder="1"/>
    <xf numFmtId="0" fontId="0" fillId="4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5" borderId="0" xfId="0" applyFill="1" applyBorder="1"/>
    <xf numFmtId="0" fontId="0" fillId="9" borderId="0" xfId="0" applyFill="1" applyBorder="1"/>
    <xf numFmtId="0" fontId="0" fillId="9" borderId="0" xfId="0" applyFill="1"/>
    <xf numFmtId="0" fontId="23" fillId="9" borderId="0" xfId="0" applyFont="1" applyFill="1"/>
    <xf numFmtId="0" fontId="19" fillId="6" borderId="31" xfId="0" applyFont="1" applyFill="1" applyBorder="1"/>
    <xf numFmtId="0" fontId="7" fillId="6" borderId="0" xfId="0" applyFont="1" applyFill="1"/>
    <xf numFmtId="0" fontId="0" fillId="6" borderId="0" xfId="0" applyFill="1" applyAlignment="1">
      <alignment horizontal="left" wrapText="1"/>
    </xf>
    <xf numFmtId="0" fontId="0" fillId="6" borderId="0" xfId="0" applyFill="1" applyAlignment="1">
      <alignment horizontal="left"/>
    </xf>
    <xf numFmtId="0" fontId="2" fillId="4" borderId="0" xfId="0" applyFont="1" applyFill="1"/>
    <xf numFmtId="0" fontId="0" fillId="4" borderId="0" xfId="0" applyFill="1" applyAlignment="1">
      <alignment horizontal="left"/>
    </xf>
    <xf numFmtId="0" fontId="7" fillId="4" borderId="0" xfId="0" applyFont="1" applyFill="1" applyAlignment="1">
      <alignment horizontal="center"/>
    </xf>
    <xf numFmtId="0" fontId="2" fillId="7" borderId="0" xfId="0" applyFont="1" applyFill="1"/>
    <xf numFmtId="0" fontId="0" fillId="7" borderId="0" xfId="0" applyFill="1" applyAlignment="1">
      <alignment horizontal="left"/>
    </xf>
    <xf numFmtId="0" fontId="7" fillId="7" borderId="0" xfId="0" applyFont="1" applyFill="1" applyAlignment="1">
      <alignment horizontal="center"/>
    </xf>
    <xf numFmtId="0" fontId="2" fillId="5" borderId="0" xfId="0" applyFont="1" applyFill="1"/>
    <xf numFmtId="0" fontId="19" fillId="5" borderId="0" xfId="0" applyFont="1" applyFill="1" applyAlignment="1">
      <alignment horizontal="left"/>
    </xf>
    <xf numFmtId="0" fontId="19" fillId="5" borderId="0" xfId="0" applyFont="1" applyFill="1"/>
    <xf numFmtId="0" fontId="7" fillId="5" borderId="0" xfId="0" applyFont="1" applyFill="1" applyAlignment="1">
      <alignment horizontal="center"/>
    </xf>
    <xf numFmtId="0" fontId="0" fillId="6" borderId="12" xfId="0" applyFill="1" applyBorder="1"/>
    <xf numFmtId="0" fontId="0" fillId="8" borderId="0" xfId="0" applyFill="1" applyBorder="1"/>
    <xf numFmtId="0" fontId="17" fillId="6" borderId="0" xfId="0" applyFont="1" applyFill="1"/>
    <xf numFmtId="0" fontId="17" fillId="4" borderId="0" xfId="0" applyFont="1" applyFill="1"/>
    <xf numFmtId="0" fontId="17" fillId="6" borderId="1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7" fillId="7" borderId="0" xfId="0" applyFont="1" applyFill="1"/>
    <xf numFmtId="0" fontId="17" fillId="5" borderId="0" xfId="0" applyFont="1" applyFill="1"/>
    <xf numFmtId="0" fontId="0" fillId="0" borderId="31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8" xfId="0" applyBorder="1"/>
    <xf numFmtId="0" fontId="0" fillId="0" borderId="21" xfId="0" applyBorder="1"/>
    <xf numFmtId="0" fontId="0" fillId="0" borderId="28" xfId="0" applyBorder="1"/>
    <xf numFmtId="0" fontId="0" fillId="0" borderId="29" xfId="0" applyBorder="1"/>
    <xf numFmtId="0" fontId="0" fillId="8" borderId="0" xfId="0" applyFill="1"/>
    <xf numFmtId="0" fontId="1" fillId="0" borderId="32" xfId="0" applyFont="1" applyBorder="1"/>
    <xf numFmtId="0" fontId="18" fillId="5" borderId="28" xfId="0" applyFont="1" applyFill="1" applyBorder="1"/>
    <xf numFmtId="0" fontId="7" fillId="5" borderId="28" xfId="0" applyFont="1" applyFill="1" applyBorder="1" applyAlignment="1">
      <alignment horizontal="left"/>
    </xf>
    <xf numFmtId="0" fontId="18" fillId="5" borderId="29" xfId="0" applyFont="1" applyFill="1" applyBorder="1"/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8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24" fillId="4" borderId="0" xfId="0" applyFont="1" applyFill="1"/>
    <xf numFmtId="0" fontId="7" fillId="4" borderId="0" xfId="0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</xf>
    <xf numFmtId="0" fontId="7" fillId="7" borderId="0" xfId="0" applyFont="1" applyFill="1" applyAlignment="1" applyProtection="1">
      <alignment horizontal="left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5" fillId="0" borderId="0" xfId="0" applyFont="1" applyBorder="1"/>
    <xf numFmtId="0" fontId="18" fillId="0" borderId="0" xfId="0" applyFont="1" applyFill="1" applyBorder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8" fillId="6" borderId="28" xfId="0" applyFont="1" applyFill="1" applyBorder="1"/>
    <xf numFmtId="0" fontId="7" fillId="6" borderId="28" xfId="0" applyFont="1" applyFill="1" applyBorder="1" applyAlignment="1">
      <alignment horizontal="left"/>
    </xf>
    <xf numFmtId="0" fontId="18" fillId="6" borderId="29" xfId="0" applyFont="1" applyFill="1" applyBorder="1"/>
    <xf numFmtId="0" fontId="18" fillId="6" borderId="3" xfId="0" applyFont="1" applyFill="1" applyBorder="1" applyAlignment="1">
      <alignment horizontal="center" vertical="center" wrapText="1"/>
    </xf>
    <xf numFmtId="164" fontId="21" fillId="0" borderId="8" xfId="0" applyNumberFormat="1" applyFont="1" applyBorder="1"/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34" xfId="0" applyFont="1" applyFill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</xf>
    <xf numFmtId="0" fontId="7" fillId="4" borderId="35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6" fontId="10" fillId="2" borderId="5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14" xfId="0" applyFont="1" applyFill="1" applyBorder="1"/>
    <xf numFmtId="0" fontId="19" fillId="10" borderId="22" xfId="0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9" fontId="2" fillId="0" borderId="8" xfId="0" applyNumberFormat="1" applyFont="1" applyBorder="1"/>
    <xf numFmtId="0" fontId="7" fillId="0" borderId="33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21" fillId="0" borderId="0" xfId="0" applyFont="1" applyAlignment="1">
      <alignment wrapText="1"/>
    </xf>
    <xf numFmtId="0" fontId="2" fillId="0" borderId="0" xfId="0" applyFont="1" applyFill="1" applyAlignment="1" applyProtection="1">
      <alignment horizontal="center"/>
      <protection locked="0"/>
    </xf>
    <xf numFmtId="0" fontId="11" fillId="11" borderId="20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164" fontId="8" fillId="11" borderId="22" xfId="0" applyNumberFormat="1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164" fontId="10" fillId="11" borderId="22" xfId="0" applyNumberFormat="1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16" fontId="10" fillId="11" borderId="5" xfId="0" applyNumberFormat="1" applyFont="1" applyFill="1" applyBorder="1" applyAlignment="1">
      <alignment horizontal="center" vertical="center" wrapText="1"/>
    </xf>
    <xf numFmtId="164" fontId="10" fillId="11" borderId="23" xfId="0" applyNumberFormat="1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164" fontId="8" fillId="7" borderId="22" xfId="0" applyNumberFormat="1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164" fontId="10" fillId="7" borderId="22" xfId="0" applyNumberFormat="1" applyFont="1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16" fontId="10" fillId="7" borderId="5" xfId="0" applyNumberFormat="1" applyFont="1" applyFill="1" applyBorder="1" applyAlignment="1">
      <alignment horizontal="center" vertical="center" wrapText="1"/>
    </xf>
    <xf numFmtId="164" fontId="10" fillId="7" borderId="23" xfId="0" applyNumberFormat="1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164" fontId="8" fillId="13" borderId="22" xfId="0" applyNumberFormat="1" applyFont="1" applyFill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center" vertical="center" wrapText="1"/>
    </xf>
    <xf numFmtId="164" fontId="10" fillId="13" borderId="22" xfId="0" applyNumberFormat="1" applyFont="1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 wrapText="1"/>
    </xf>
    <xf numFmtId="16" fontId="10" fillId="13" borderId="5" xfId="0" applyNumberFormat="1" applyFont="1" applyFill="1" applyBorder="1" applyAlignment="1">
      <alignment horizontal="center" vertical="center" wrapText="1"/>
    </xf>
    <xf numFmtId="164" fontId="10" fillId="13" borderId="23" xfId="0" applyNumberFormat="1" applyFont="1" applyFill="1" applyBorder="1" applyAlignment="1">
      <alignment horizontal="center" vertical="center" wrapText="1"/>
    </xf>
    <xf numFmtId="0" fontId="19" fillId="11" borderId="31" xfId="0" applyFont="1" applyFill="1" applyBorder="1"/>
    <xf numFmtId="0" fontId="18" fillId="11" borderId="28" xfId="0" applyFont="1" applyFill="1" applyBorder="1"/>
    <xf numFmtId="0" fontId="7" fillId="11" borderId="28" xfId="0" applyFont="1" applyFill="1" applyBorder="1" applyAlignment="1">
      <alignment horizontal="left"/>
    </xf>
    <xf numFmtId="0" fontId="18" fillId="11" borderId="29" xfId="0" applyFont="1" applyFill="1" applyBorder="1"/>
    <xf numFmtId="0" fontId="0" fillId="11" borderId="0" xfId="0" applyFill="1" applyAlignment="1">
      <alignment horizontal="center"/>
    </xf>
    <xf numFmtId="0" fontId="18" fillId="11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9" fillId="12" borderId="31" xfId="0" applyFont="1" applyFill="1" applyBorder="1"/>
    <xf numFmtId="0" fontId="18" fillId="12" borderId="28" xfId="0" applyFont="1" applyFill="1" applyBorder="1"/>
    <xf numFmtId="0" fontId="7" fillId="12" borderId="28" xfId="0" applyFont="1" applyFill="1" applyBorder="1" applyAlignment="1">
      <alignment horizontal="left"/>
    </xf>
    <xf numFmtId="0" fontId="18" fillId="12" borderId="29" xfId="0" applyFont="1" applyFill="1" applyBorder="1"/>
    <xf numFmtId="0" fontId="0" fillId="12" borderId="0" xfId="0" applyFill="1" applyAlignment="1">
      <alignment horizontal="center"/>
    </xf>
    <xf numFmtId="0" fontId="18" fillId="12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9" fillId="13" borderId="31" xfId="0" applyFont="1" applyFill="1" applyBorder="1"/>
    <xf numFmtId="0" fontId="0" fillId="13" borderId="0" xfId="0" applyFill="1" applyAlignment="1">
      <alignment horizontal="center"/>
    </xf>
    <xf numFmtId="0" fontId="18" fillId="13" borderId="3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26" fillId="2" borderId="6" xfId="0" applyFont="1" applyFill="1" applyBorder="1"/>
    <xf numFmtId="0" fontId="27" fillId="2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2" borderId="0" xfId="0" applyFont="1" applyFill="1" applyBorder="1"/>
    <xf numFmtId="0" fontId="1" fillId="11" borderId="0" xfId="0" applyFont="1" applyFill="1" applyBorder="1"/>
    <xf numFmtId="0" fontId="1" fillId="7" borderId="0" xfId="0" applyFont="1" applyFill="1" applyBorder="1"/>
    <xf numFmtId="0" fontId="0" fillId="2" borderId="0" xfId="0" applyFill="1" applyBorder="1"/>
    <xf numFmtId="0" fontId="0" fillId="11" borderId="0" xfId="0" applyFill="1" applyBorder="1"/>
    <xf numFmtId="0" fontId="27" fillId="2" borderId="0" xfId="0" applyFont="1" applyFill="1" applyBorder="1"/>
    <xf numFmtId="0" fontId="27" fillId="11" borderId="0" xfId="0" applyFont="1" applyFill="1" applyBorder="1"/>
    <xf numFmtId="0" fontId="27" fillId="7" borderId="0" xfId="0" applyFont="1" applyFill="1" applyBorder="1"/>
    <xf numFmtId="0" fontId="14" fillId="2" borderId="0" xfId="0" applyFont="1" applyFill="1" applyBorder="1"/>
    <xf numFmtId="0" fontId="14" fillId="11" borderId="0" xfId="0" applyFont="1" applyFill="1" applyBorder="1"/>
    <xf numFmtId="0" fontId="14" fillId="7" borderId="0" xfId="0" applyFont="1" applyFill="1" applyBorder="1"/>
    <xf numFmtId="0" fontId="1" fillId="13" borderId="8" xfId="0" applyFont="1" applyFill="1" applyBorder="1"/>
    <xf numFmtId="0" fontId="0" fillId="13" borderId="8" xfId="0" applyFill="1" applyBorder="1"/>
    <xf numFmtId="0" fontId="27" fillId="13" borderId="8" xfId="0" applyFont="1" applyFill="1" applyBorder="1"/>
    <xf numFmtId="0" fontId="14" fillId="13" borderId="8" xfId="0" applyFont="1" applyFill="1" applyBorder="1"/>
    <xf numFmtId="0" fontId="1" fillId="2" borderId="9" xfId="0" applyFont="1" applyFill="1" applyBorder="1"/>
    <xf numFmtId="0" fontId="1" fillId="11" borderId="9" xfId="0" applyFont="1" applyFill="1" applyBorder="1"/>
    <xf numFmtId="0" fontId="1" fillId="7" borderId="9" xfId="0" applyFont="1" applyFill="1" applyBorder="1"/>
    <xf numFmtId="0" fontId="1" fillId="13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11" borderId="12" xfId="0" applyFill="1" applyBorder="1"/>
    <xf numFmtId="0" fontId="0" fillId="7" borderId="12" xfId="0" applyFill="1" applyBorder="1"/>
    <xf numFmtId="0" fontId="0" fillId="13" borderId="12" xfId="0" applyFill="1" applyBorder="1"/>
    <xf numFmtId="0" fontId="29" fillId="0" borderId="35" xfId="0" applyFont="1" applyFill="1" applyBorder="1" applyAlignment="1" applyProtection="1">
      <alignment horizontal="center" vertical="center" wrapText="1"/>
    </xf>
    <xf numFmtId="0" fontId="30" fillId="0" borderId="35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center" vertical="center"/>
    </xf>
    <xf numFmtId="0" fontId="29" fillId="0" borderId="35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 wrapText="1"/>
    </xf>
    <xf numFmtId="0" fontId="30" fillId="0" borderId="34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center" vertical="center"/>
    </xf>
    <xf numFmtId="0" fontId="29" fillId="14" borderId="35" xfId="0" applyFont="1" applyFill="1" applyBorder="1" applyAlignment="1" applyProtection="1">
      <alignment horizontal="center" vertical="center" wrapText="1"/>
    </xf>
    <xf numFmtId="0" fontId="29" fillId="14" borderId="13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Alignment="1" applyProtection="1">
      <alignment horizontal="left"/>
    </xf>
    <xf numFmtId="0" fontId="2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6" borderId="0" xfId="0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</xf>
    <xf numFmtId="0" fontId="31" fillId="8" borderId="18" xfId="0" applyFont="1" applyFill="1" applyBorder="1" applyAlignment="1">
      <alignment wrapText="1"/>
    </xf>
    <xf numFmtId="0" fontId="31" fillId="8" borderId="21" xfId="0" applyFont="1" applyFill="1" applyBorder="1"/>
    <xf numFmtId="0" fontId="31" fillId="8" borderId="29" xfId="0" applyFont="1" applyFill="1" applyBorder="1" applyAlignment="1">
      <alignment wrapText="1"/>
    </xf>
    <xf numFmtId="0" fontId="31" fillId="8" borderId="23" xfId="0" applyFont="1" applyFill="1" applyBorder="1"/>
    <xf numFmtId="0" fontId="31" fillId="8" borderId="32" xfId="0" applyFont="1" applyFill="1" applyBorder="1"/>
    <xf numFmtId="0" fontId="31" fillId="8" borderId="5" xfId="0" applyFont="1" applyFill="1" applyBorder="1"/>
    <xf numFmtId="0" fontId="17" fillId="11" borderId="11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center" vertical="center" wrapText="1"/>
    </xf>
    <xf numFmtId="164" fontId="0" fillId="8" borderId="17" xfId="0" applyNumberFormat="1" applyFill="1" applyBorder="1"/>
    <xf numFmtId="0" fontId="32" fillId="0" borderId="0" xfId="0" applyFont="1" applyBorder="1" applyAlignment="1" applyProtection="1">
      <alignment horizontal="center" vertical="top" wrapText="1"/>
    </xf>
    <xf numFmtId="0" fontId="1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/>
    <xf numFmtId="0" fontId="1" fillId="6" borderId="11" xfId="0" applyFont="1" applyFill="1" applyBorder="1" applyAlignment="1">
      <alignment wrapText="1"/>
    </xf>
    <xf numFmtId="0" fontId="1" fillId="11" borderId="11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13" borderId="11" xfId="0" applyFont="1" applyFill="1" applyBorder="1" applyAlignment="1">
      <alignment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23" fillId="0" borderId="3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</cellXfs>
  <cellStyles count="26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Normal" xfId="0" builtinId="0"/>
  </cellStyles>
  <dxfs count="0"/>
  <tableStyles count="0" defaultTableStyle="TableStyleMedium2" defaultPivotStyle="PivotStyleMedium9"/>
  <colors>
    <mruColors>
      <color rgb="FF008801"/>
      <color rgb="FF32D629"/>
      <color rgb="FF004080"/>
      <color rgb="FFFFE51E"/>
      <color rgb="FFFF66FF"/>
      <color rgb="FF8000FF"/>
      <color rgb="FFFF00FF"/>
      <color rgb="FFCC66FF"/>
      <color rgb="FFFF6FCF"/>
      <color rgb="FFFF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Graph 3 (1st</a:t>
            </a:r>
            <a:r>
              <a:rPr lang="en-US" sz="1600" baseline="0"/>
              <a:t> trimester)</a:t>
            </a:r>
            <a:r>
              <a:rPr lang="en-US" sz="1600"/>
              <a:t>:</a:t>
            </a:r>
          </a:p>
          <a:p>
            <a:pPr>
              <a:defRPr lang="en-US" sz="1600"/>
            </a:pPr>
            <a:r>
              <a:rPr lang="en-US" sz="1600"/>
              <a:t> Cumulative percentage </a:t>
            </a:r>
            <a:r>
              <a:rPr lang="en-US" sz="1600" b="1" i="0" u="none" strike="noStrike" baseline="0">
                <a:effectLst/>
              </a:rPr>
              <a:t>of contacts of all ages</a:t>
            </a:r>
            <a:r>
              <a:rPr lang="en-US" sz="1600" b="1" i="0" u="none" strike="noStrike" baseline="0"/>
              <a:t> </a:t>
            </a:r>
            <a:r>
              <a:rPr lang="en-US" sz="1600" baseline="0"/>
              <a:t> </a:t>
            </a:r>
            <a:r>
              <a:rPr lang="en-US" sz="1600"/>
              <a:t>ratained in the</a:t>
            </a:r>
            <a:r>
              <a:rPr lang="en-US" sz="1600" baseline="0"/>
              <a:t> cascade of care, at </a:t>
            </a:r>
            <a:r>
              <a:rPr lang="en-US" sz="1600"/>
              <a:t> each  step</a:t>
            </a:r>
            <a:endParaRPr lang="en-US" sz="1600">
              <a:solidFill>
                <a:srgbClr val="FF000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graphs'!$J$6:$J$10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graphs'!$K$6:$K$10</c:f>
              <c:numCache>
                <c:formatCode>0.0%</c:formatCode>
                <c:ptCount val="5"/>
                <c:pt idx="0">
                  <c:v>1.0</c:v>
                </c:pt>
                <c:pt idx="1">
                  <c:v>0.875</c:v>
                </c:pt>
                <c:pt idx="2">
                  <c:v>0.732142857142857</c:v>
                </c:pt>
                <c:pt idx="3">
                  <c:v>0.592687074829932</c:v>
                </c:pt>
                <c:pt idx="4">
                  <c:v>0.296714430453032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A8-4ED3-9C7C-43F071A06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726840"/>
        <c:axId val="1549969336"/>
      </c:barChart>
      <c:catAx>
        <c:axId val="1548726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549969336"/>
        <c:crosses val="autoZero"/>
        <c:auto val="1"/>
        <c:lblAlgn val="ctr"/>
        <c:lblOffset val="100"/>
        <c:noMultiLvlLbl val="0"/>
      </c:catAx>
      <c:valAx>
        <c:axId val="1549969336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 sz="1400">
                    <a:latin typeface="+mn-lt"/>
                  </a:rPr>
                  <a:t>Cumulative</a:t>
                </a:r>
                <a:r>
                  <a:rPr lang="en-US" sz="1400" baseline="0">
                    <a:latin typeface="+mn-lt"/>
                  </a:rPr>
                  <a:t> percent (%)</a:t>
                </a:r>
                <a:endParaRPr lang="en-US" sz="1400">
                  <a:latin typeface="+mn-lt"/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4872684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1 (2nd trimester) :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Total number of contacts at each step of cascade 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'5.Numbers for graphs'!$C$15</c:f>
              <c:strCache>
                <c:ptCount val="1"/>
                <c:pt idx="0">
                  <c:v>All ages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graphs'!$B$16:$B$20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graphs'!$C$16:$C$20</c:f>
              <c:numCache>
                <c:formatCode>General</c:formatCode>
                <c:ptCount val="5"/>
                <c:pt idx="0">
                  <c:v>60.0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DD-4ACF-B1CD-078388E7D383}"/>
            </c:ext>
          </c:extLst>
        </c:ser>
        <c:ser>
          <c:idx val="1"/>
          <c:order val="1"/>
          <c:tx>
            <c:strRef>
              <c:f>'5.Numbers for graphs'!$D$15</c:f>
              <c:strCache>
                <c:ptCount val="1"/>
                <c:pt idx="0">
                  <c:v>&lt;5yrs old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'5.Numbers for graphs'!$B$16:$B$20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graphs'!$D$16:$D$20</c:f>
              <c:numCache>
                <c:formatCode>General</c:formatCode>
                <c:ptCount val="5"/>
                <c:pt idx="1">
                  <c:v>11.0</c:v>
                </c:pt>
                <c:pt idx="2">
                  <c:v>9.0</c:v>
                </c:pt>
                <c:pt idx="3">
                  <c:v>7.0</c:v>
                </c:pt>
                <c:pt idx="4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D-4ACF-B1CD-078388E7D383}"/>
            </c:ext>
          </c:extLst>
        </c:ser>
        <c:ser>
          <c:idx val="2"/>
          <c:order val="2"/>
          <c:tx>
            <c:strRef>
              <c:f>'5.Numbers for graphs'!$E$15</c:f>
              <c:strCache>
                <c:ptCount val="1"/>
                <c:pt idx="0">
                  <c:v>≥5yrs old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'5.Numbers for graphs'!$B$16:$B$20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graphs'!$E$16:$E$20</c:f>
              <c:numCache>
                <c:formatCode>General</c:formatCode>
                <c:ptCount val="5"/>
                <c:pt idx="1">
                  <c:v>41.0</c:v>
                </c:pt>
                <c:pt idx="2">
                  <c:v>30.0</c:v>
                </c:pt>
                <c:pt idx="3">
                  <c:v>17.0</c:v>
                </c:pt>
                <c:pt idx="4">
                  <c:v>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DD-4ACF-B1CD-078388E7D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8377352"/>
        <c:axId val="1547698440"/>
      </c:barChart>
      <c:catAx>
        <c:axId val="1548377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47698440"/>
        <c:crosses val="autoZero"/>
        <c:auto val="1"/>
        <c:lblAlgn val="ctr"/>
        <c:lblOffset val="100"/>
        <c:noMultiLvlLbl val="0"/>
      </c:catAx>
      <c:valAx>
        <c:axId val="1547698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483773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1 (3r trimester) :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Total number of contacts at each step of cascade 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'5.Numbers for graphs'!$C$25</c:f>
              <c:strCache>
                <c:ptCount val="1"/>
                <c:pt idx="0">
                  <c:v>All ages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graphs'!$B$26:$B$30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graphs'!$C$26:$C$30</c:f>
              <c:numCache>
                <c:formatCode>General</c:formatCode>
                <c:ptCount val="5"/>
                <c:pt idx="0">
                  <c:v>64.0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C6-4202-B28D-259264F5C885}"/>
            </c:ext>
          </c:extLst>
        </c:ser>
        <c:ser>
          <c:idx val="1"/>
          <c:order val="1"/>
          <c:tx>
            <c:strRef>
              <c:f>'5.Numbers for graphs'!$D$25</c:f>
              <c:strCache>
                <c:ptCount val="1"/>
                <c:pt idx="0">
                  <c:v>&lt;5yrs old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'5.Numbers for graphs'!$B$26:$B$30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graphs'!$D$26:$D$30</c:f>
              <c:numCache>
                <c:formatCode>General</c:formatCode>
                <c:ptCount val="5"/>
                <c:pt idx="1">
                  <c:v>12.0</c:v>
                </c:pt>
                <c:pt idx="2">
                  <c:v>10.0</c:v>
                </c:pt>
                <c:pt idx="3">
                  <c:v>6.0</c:v>
                </c:pt>
                <c:pt idx="4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C6-4202-B28D-259264F5C885}"/>
            </c:ext>
          </c:extLst>
        </c:ser>
        <c:ser>
          <c:idx val="2"/>
          <c:order val="2"/>
          <c:tx>
            <c:strRef>
              <c:f>'5.Numbers for graphs'!$E$25</c:f>
              <c:strCache>
                <c:ptCount val="1"/>
                <c:pt idx="0">
                  <c:v>≥5yrs old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'5.Numbers for graphs'!$B$26:$B$30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graphs'!$E$26:$E$30</c:f>
              <c:numCache>
                <c:formatCode>General</c:formatCode>
                <c:ptCount val="5"/>
                <c:pt idx="1">
                  <c:v>39.0</c:v>
                </c:pt>
                <c:pt idx="2">
                  <c:v>30.0</c:v>
                </c:pt>
                <c:pt idx="3">
                  <c:v>18.0</c:v>
                </c:pt>
                <c:pt idx="4">
                  <c:v>15.0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C6-4202-B28D-259264F5C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88487624"/>
        <c:axId val="1546231416"/>
      </c:barChart>
      <c:catAx>
        <c:axId val="-2088487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46231416"/>
        <c:crosses val="autoZero"/>
        <c:auto val="1"/>
        <c:lblAlgn val="ctr"/>
        <c:lblOffset val="100"/>
        <c:noMultiLvlLbl val="0"/>
      </c:catAx>
      <c:valAx>
        <c:axId val="1546231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884876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1 (4th trimester) :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Total number of contacts at each step of cascade 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'5.Numbers for graphs'!$C$35</c:f>
              <c:strCache>
                <c:ptCount val="1"/>
                <c:pt idx="0">
                  <c:v>All ages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graphs'!$B$36:$B$40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graphs'!$C$36:$C$40</c:f>
              <c:numCache>
                <c:formatCode>General</c:formatCode>
                <c:ptCount val="5"/>
                <c:pt idx="0">
                  <c:v>68.0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CF-4BA5-80B4-FAC138E4E50A}"/>
            </c:ext>
          </c:extLst>
        </c:ser>
        <c:ser>
          <c:idx val="1"/>
          <c:order val="1"/>
          <c:tx>
            <c:strRef>
              <c:f>'5.Numbers for graphs'!$D$35</c:f>
              <c:strCache>
                <c:ptCount val="1"/>
                <c:pt idx="0">
                  <c:v>&lt;5yrs old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'5.Numbers for graphs'!$B$36:$B$40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graphs'!$D$36:$D$40</c:f>
              <c:numCache>
                <c:formatCode>General</c:formatCode>
                <c:ptCount val="5"/>
                <c:pt idx="1">
                  <c:v>10.0</c:v>
                </c:pt>
                <c:pt idx="2">
                  <c:v>6.0</c:v>
                </c:pt>
                <c:pt idx="3">
                  <c:v>6.0</c:v>
                </c:pt>
                <c:pt idx="4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CF-4BA5-80B4-FAC138E4E50A}"/>
            </c:ext>
          </c:extLst>
        </c:ser>
        <c:ser>
          <c:idx val="2"/>
          <c:order val="2"/>
          <c:tx>
            <c:strRef>
              <c:f>'5.Numbers for graphs'!$E$35</c:f>
              <c:strCache>
                <c:ptCount val="1"/>
                <c:pt idx="0">
                  <c:v>≥5yrs old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'5.Numbers for graphs'!$B$36:$B$40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graphs'!$E$36:$E$40</c:f>
              <c:numCache>
                <c:formatCode>General</c:formatCode>
                <c:ptCount val="5"/>
                <c:pt idx="1">
                  <c:v>45.0</c:v>
                </c:pt>
                <c:pt idx="2">
                  <c:v>35.0</c:v>
                </c:pt>
                <c:pt idx="3">
                  <c:v>20.0</c:v>
                </c:pt>
                <c:pt idx="4">
                  <c:v>17.0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CF-4BA5-80B4-FAC138E4E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9071672"/>
        <c:axId val="-2087942808"/>
      </c:barChart>
      <c:catAx>
        <c:axId val="-2109071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87942808"/>
        <c:crosses val="autoZero"/>
        <c:auto val="1"/>
        <c:lblAlgn val="ctr"/>
        <c:lblOffset val="100"/>
        <c:noMultiLvlLbl val="0"/>
      </c:catAx>
      <c:valAx>
        <c:axId val="-2087942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090716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2 (1st trimester): 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Percentage of contacts </a:t>
            </a:r>
            <a:r>
              <a:rPr lang="en-US" sz="1800" b="1" i="0" u="none" strike="noStrike" baseline="0">
                <a:effectLst/>
              </a:rPr>
              <a:t>of all ages</a:t>
            </a:r>
            <a:r>
              <a:rPr lang="en-US" sz="1800" b="1" i="0" u="none" strike="noStrike" baseline="0"/>
              <a:t> </a:t>
            </a:r>
            <a:r>
              <a:rPr lang="en-US" sz="1800" b="1" i="0" baseline="0">
                <a:effectLst/>
              </a:rPr>
              <a:t>reported to complete  each step of those who entered that step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'5.Numbers for graphs'!$H$5</c:f>
              <c:strCache>
                <c:ptCount val="1"/>
                <c:pt idx="0">
                  <c:v>Absolute Proportion (in 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graphs'!$G$6:$G$10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graphs'!$H$6:$H$10</c:f>
              <c:numCache>
                <c:formatCode>0%</c:formatCode>
                <c:ptCount val="5"/>
                <c:pt idx="0">
                  <c:v>1.0</c:v>
                </c:pt>
                <c:pt idx="1">
                  <c:v>0.875</c:v>
                </c:pt>
                <c:pt idx="2">
                  <c:v>0.836734693877551</c:v>
                </c:pt>
                <c:pt idx="3" formatCode="0.0%">
                  <c:v>0.809523809523809</c:v>
                </c:pt>
                <c:pt idx="4">
                  <c:v>0.500625782227785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6D-4705-AD67-9AA0ECDE4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705704"/>
        <c:axId val="-2088027784"/>
      </c:barChart>
      <c:catAx>
        <c:axId val="1547705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88027784"/>
        <c:crosses val="autoZero"/>
        <c:auto val="1"/>
        <c:lblAlgn val="ctr"/>
        <c:lblOffset val="100"/>
        <c:noMultiLvlLbl val="0"/>
      </c:catAx>
      <c:valAx>
        <c:axId val="-2088027784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Absolute percebtage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47705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2 (2nd trimester): 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Percentage of contacts reported to complete  each step of those who entered that step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graphs'!$G$17:$G$21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graphs'!$H$17:$H$21</c:f>
              <c:numCache>
                <c:formatCode>0%</c:formatCode>
                <c:ptCount val="5"/>
                <c:pt idx="0">
                  <c:v>1.0</c:v>
                </c:pt>
                <c:pt idx="1">
                  <c:v>0.866666666666667</c:v>
                </c:pt>
                <c:pt idx="2">
                  <c:v>0.75</c:v>
                </c:pt>
                <c:pt idx="3" formatCode="0.0%">
                  <c:v>0.8</c:v>
                </c:pt>
                <c:pt idx="4">
                  <c:v>0.664893617021276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C0-47EB-8FAD-20C0BA64B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729288"/>
        <c:axId val="-2088005256"/>
      </c:barChart>
      <c:catAx>
        <c:axId val="1548729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88005256"/>
        <c:crosses val="autoZero"/>
        <c:auto val="1"/>
        <c:lblAlgn val="ctr"/>
        <c:lblOffset val="100"/>
        <c:noMultiLvlLbl val="0"/>
      </c:catAx>
      <c:valAx>
        <c:axId val="-2088005256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Absolute prcentage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48729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800" b="1" i="0" baseline="0">
                <a:effectLst/>
              </a:rPr>
              <a:t>Graph 2 (3rd trimester): </a:t>
            </a:r>
            <a:endParaRPr lang="en-US">
              <a:effectLst/>
            </a:endParaRPr>
          </a:p>
          <a:p>
            <a:pPr>
              <a:defRPr lang="en-US"/>
            </a:pPr>
            <a:r>
              <a:rPr lang="en-US" sz="1800" b="1" i="0" baseline="0">
                <a:effectLst/>
              </a:rPr>
              <a:t>Percentage of contacts reported to complete  each step of those who entered that step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graphs'!$G$27:$G$31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graphs'!$H$27:$H$31</c:f>
              <c:numCache>
                <c:formatCode>0%</c:formatCode>
                <c:ptCount val="5"/>
                <c:pt idx="0">
                  <c:v>1.0</c:v>
                </c:pt>
                <c:pt idx="1">
                  <c:v>0.796875</c:v>
                </c:pt>
                <c:pt idx="2">
                  <c:v>0.784313725490196</c:v>
                </c:pt>
                <c:pt idx="3" formatCode="0.0%">
                  <c:v>0.8</c:v>
                </c:pt>
                <c:pt idx="4">
                  <c:v>0.886524822695035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64-4198-97D6-57E173EF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2402824"/>
        <c:axId val="-2077810024"/>
      </c:barChart>
      <c:catAx>
        <c:axId val="-2082402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77810024"/>
        <c:crosses val="autoZero"/>
        <c:auto val="1"/>
        <c:lblAlgn val="ctr"/>
        <c:lblOffset val="100"/>
        <c:noMultiLvlLbl val="0"/>
      </c:catAx>
      <c:valAx>
        <c:axId val="-2077810024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Absolute 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82402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2 (4th trimester): 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Percentage of contacts reported to complete  each step of those who entered that step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graphs'!$G$37:$G$41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graphs'!$H$37:$H$41</c:f>
              <c:numCache>
                <c:formatCode>0%</c:formatCode>
                <c:ptCount val="5"/>
                <c:pt idx="0">
                  <c:v>1.0</c:v>
                </c:pt>
                <c:pt idx="1">
                  <c:v>0.808823529411765</c:v>
                </c:pt>
                <c:pt idx="2">
                  <c:v>0.745454545454545</c:v>
                </c:pt>
                <c:pt idx="3" formatCode="0.0%">
                  <c:v>0.838709677419355</c:v>
                </c:pt>
                <c:pt idx="4">
                  <c:v>0.900163666121113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A1-4ADB-8D8E-283CDE449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550248"/>
        <c:axId val="1547400056"/>
      </c:barChart>
      <c:catAx>
        <c:axId val="15475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47400056"/>
        <c:crosses val="autoZero"/>
        <c:auto val="1"/>
        <c:lblAlgn val="ctr"/>
        <c:lblOffset val="100"/>
        <c:noMultiLvlLbl val="0"/>
      </c:catAx>
      <c:valAx>
        <c:axId val="1547400056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Absolute 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47550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 b="1"/>
              <a:t>Graph 4 (1st trimester): </a:t>
            </a:r>
            <a:r>
              <a:rPr lang="en-CA" sz="1600" b="1" i="0" u="none" strike="noStrike" baseline="0">
                <a:effectLst/>
              </a:rPr>
              <a:t> </a:t>
            </a:r>
          </a:p>
          <a:p>
            <a:pPr>
              <a:defRPr lang="en-US"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 b="1" i="0" u="none" strike="noStrike" baseline="0">
                <a:effectLst/>
              </a:rPr>
              <a:t>Percent of the total amount of drop out of contacts of all ages</a:t>
            </a:r>
            <a:r>
              <a:rPr lang="en-CA" sz="1600" b="1" i="0" u="none" strike="noStrike" baseline="0"/>
              <a:t> </a:t>
            </a:r>
            <a:r>
              <a:rPr lang="en-CA" sz="1600" b="1" i="0" u="none" strike="noStrike" baseline="0">
                <a:effectLst/>
              </a:rPr>
              <a:t>attributed to each step of the cascade </a:t>
            </a:r>
            <a:endParaRPr lang="en-CA" sz="16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2"/>
          <c:order val="0"/>
          <c:dLbls>
            <c:dLbl>
              <c:idx val="0"/>
              <c:layout>
                <c:manualLayout>
                  <c:x val="0.0767754318618043"/>
                  <c:y val="0.01538461538461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78-43B7-9E43-F20929B851E5}"/>
                </c:ext>
              </c:extLst>
            </c:dLbl>
            <c:dLbl>
              <c:idx val="1"/>
              <c:layout>
                <c:manualLayout>
                  <c:x val="-0.0902016089363894"/>
                  <c:y val="-0.01876025877893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78-43B7-9E43-F20929B851E5}"/>
                </c:ext>
              </c:extLst>
            </c:dLbl>
            <c:dLbl>
              <c:idx val="6"/>
              <c:layout>
                <c:manualLayout>
                  <c:x val="-0.135124760076775"/>
                  <c:y val="-0.01538461538461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78-43B7-9E43-F20929B851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'5.Numbers for graphs'!$N$7:$N$10</c:f>
              <c:strCache>
                <c:ptCount val="4"/>
                <c:pt idx="0">
                  <c:v>Not identified  (STEP1)</c:v>
                </c:pt>
                <c:pt idx="1">
                  <c:v>Did not complete initial assessment (STEP2)</c:v>
                </c:pt>
                <c:pt idx="2">
                  <c:v>Did not complete med eval (STEP3)</c:v>
                </c:pt>
                <c:pt idx="3">
                  <c:v>Did not start LTBI Tx (STEP4)</c:v>
                </c:pt>
              </c:strCache>
            </c:strRef>
          </c:cat>
          <c:val>
            <c:numRef>
              <c:f>'5.Numbers for graphs'!$Q$7:$Q$10</c:f>
              <c:numCache>
                <c:formatCode>0.0%</c:formatCode>
                <c:ptCount val="4"/>
                <c:pt idx="0">
                  <c:v>0.177737188721959</c:v>
                </c:pt>
                <c:pt idx="1">
                  <c:v>0.203128215682239</c:v>
                </c:pt>
                <c:pt idx="2">
                  <c:v>0.198291829594567</c:v>
                </c:pt>
                <c:pt idx="3">
                  <c:v>0.420842766001235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78-43B7-9E43-F20929B851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Graph 4 (2nd trimester):  Percent of the total amount of drop out attributed to each step of the cascade 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181199510694647"/>
          <c:y val="0.0115942028985507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'5.Numbers for graphs'!$N$18:$N$21</c:f>
              <c:strCache>
                <c:ptCount val="4"/>
                <c:pt idx="0">
                  <c:v>Not identified  (STEP1)</c:v>
                </c:pt>
                <c:pt idx="1">
                  <c:v>Did not complete initial assessment (STEP2)</c:v>
                </c:pt>
                <c:pt idx="2">
                  <c:v>Did not complete med eval (STEP3)</c:v>
                </c:pt>
                <c:pt idx="3">
                  <c:v>Did not start LTBI Tx (STEP4)</c:v>
                </c:pt>
              </c:strCache>
            </c:strRef>
          </c:cat>
          <c:val>
            <c:numRef>
              <c:f>'5.Numbers for graphs'!$Q$18:$Q$21</c:f>
              <c:numCache>
                <c:formatCode>0.0%</c:formatCode>
                <c:ptCount val="4"/>
                <c:pt idx="0">
                  <c:v>0.203794037940379</c:v>
                </c:pt>
                <c:pt idx="1">
                  <c:v>0.331165311653116</c:v>
                </c:pt>
                <c:pt idx="2">
                  <c:v>0.19869918699187</c:v>
                </c:pt>
                <c:pt idx="3">
                  <c:v>0.266341463414634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A-445D-AA37-8364B2C230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3 (2nd trimester):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 Cumulative percentage ratained in the cascade of care, at  each  step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graphs'!$J$17:$J$21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graphs'!$K$17:$K$21</c:f>
              <c:numCache>
                <c:formatCode>0.0%</c:formatCode>
                <c:ptCount val="5"/>
                <c:pt idx="0">
                  <c:v>1.0</c:v>
                </c:pt>
                <c:pt idx="1">
                  <c:v>0.866666666666667</c:v>
                </c:pt>
                <c:pt idx="2">
                  <c:v>0.65</c:v>
                </c:pt>
                <c:pt idx="3">
                  <c:v>0.52</c:v>
                </c:pt>
                <c:pt idx="4">
                  <c:v>0.345744680851064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5E-4817-8B3A-8B873AAFC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8780072"/>
        <c:axId val="-2083557192"/>
      </c:barChart>
      <c:catAx>
        <c:axId val="-2108780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-2083557192"/>
        <c:crosses val="autoZero"/>
        <c:auto val="1"/>
        <c:lblAlgn val="ctr"/>
        <c:lblOffset val="100"/>
        <c:noMultiLvlLbl val="0"/>
      </c:catAx>
      <c:valAx>
        <c:axId val="-2083557192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Cumulatve</a:t>
                </a:r>
                <a:r>
                  <a:rPr lang="en-US" baseline="0"/>
                  <a:t> precentage 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08780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800" b="1" i="0" baseline="0">
                <a:effectLst/>
              </a:rPr>
              <a:t>Graph 3 (3rd trimester):</a:t>
            </a:r>
            <a:endParaRPr lang="en-US">
              <a:effectLst/>
            </a:endParaRPr>
          </a:p>
          <a:p>
            <a:pPr>
              <a:defRPr lang="en-US"/>
            </a:pPr>
            <a:r>
              <a:rPr lang="en-US" sz="1800" b="1" i="0" baseline="0">
                <a:effectLst/>
              </a:rPr>
              <a:t> Cumulative percentage ratained in the cascade of care, at  each  step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graphs'!$J$27:$J$31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graphs'!$K$27:$K$31</c:f>
              <c:numCache>
                <c:formatCode>0.0%</c:formatCode>
                <c:ptCount val="5"/>
                <c:pt idx="0">
                  <c:v>1.0</c:v>
                </c:pt>
                <c:pt idx="1">
                  <c:v>0.796875</c:v>
                </c:pt>
                <c:pt idx="2">
                  <c:v>0.625</c:v>
                </c:pt>
                <c:pt idx="3">
                  <c:v>0.5</c:v>
                </c:pt>
                <c:pt idx="4">
                  <c:v>0.443262411347518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44-425A-9A48-25751819F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9238504"/>
        <c:axId val="-2109600920"/>
      </c:barChart>
      <c:catAx>
        <c:axId val="-2109238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-2109600920"/>
        <c:crosses val="autoZero"/>
        <c:auto val="1"/>
        <c:lblAlgn val="ctr"/>
        <c:lblOffset val="100"/>
        <c:noMultiLvlLbl val="0"/>
      </c:catAx>
      <c:valAx>
        <c:axId val="-2109600920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percenbtage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09238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Graph 4 (3rd trimester):  Percent of the total amount of drop out attributed to each step of the cascade </a:t>
            </a:r>
            <a:endParaRPr lang="en-CA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0.102832467970948"/>
                  <c:y val="0.069611519554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'5.Numbers for graphs'!$N$28:$N$31</c:f>
              <c:strCache>
                <c:ptCount val="4"/>
                <c:pt idx="0">
                  <c:v>Not identified  (STEP1)</c:v>
                </c:pt>
                <c:pt idx="1">
                  <c:v>Did not complete initial assessment (STEP2)</c:v>
                </c:pt>
                <c:pt idx="2">
                  <c:v>Did not complete med eval (STEP3)</c:v>
                </c:pt>
                <c:pt idx="3">
                  <c:v>Did not start LTBI Tx (STEP4)</c:v>
                </c:pt>
              </c:strCache>
            </c:strRef>
          </c:cat>
          <c:val>
            <c:numRef>
              <c:f>'5.Numbers for graphs'!$Q$28:$Q$31</c:f>
              <c:numCache>
                <c:formatCode>0.0%</c:formatCode>
                <c:ptCount val="4"/>
                <c:pt idx="0">
                  <c:v>0.36484872611465</c:v>
                </c:pt>
                <c:pt idx="1">
                  <c:v>0.308718152866242</c:v>
                </c:pt>
                <c:pt idx="2">
                  <c:v>0.224522292993631</c:v>
                </c:pt>
                <c:pt idx="3">
                  <c:v>0.101910828025478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56-4C90-8092-B3DBA042B8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800" b="1" i="0" baseline="0">
                <a:effectLst/>
              </a:rPr>
              <a:t>Graph 3 (4th trimester):</a:t>
            </a:r>
            <a:endParaRPr lang="en-US">
              <a:effectLst/>
            </a:endParaRPr>
          </a:p>
          <a:p>
            <a:pPr>
              <a:defRPr lang="en-US"/>
            </a:pPr>
            <a:r>
              <a:rPr lang="en-US" sz="1800" b="1" i="0" baseline="0">
                <a:effectLst/>
              </a:rPr>
              <a:t> Cumulative percentage ratained in the cascade of care, at  each  step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graphs'!$J$37:$J$41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graphs'!$K$37:$K$41</c:f>
              <c:numCache>
                <c:formatCode>0.0%</c:formatCode>
                <c:ptCount val="5"/>
                <c:pt idx="0">
                  <c:v>1.0</c:v>
                </c:pt>
                <c:pt idx="1">
                  <c:v>0.808823529411765</c:v>
                </c:pt>
                <c:pt idx="2">
                  <c:v>0.602941176470588</c:v>
                </c:pt>
                <c:pt idx="3">
                  <c:v>0.505692599620493</c:v>
                </c:pt>
                <c:pt idx="4">
                  <c:v>0.455206104404699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16-40EC-9EEC-6123B97FE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956776"/>
        <c:axId val="-2086782088"/>
      </c:barChart>
      <c:catAx>
        <c:axId val="1549956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-2086782088"/>
        <c:crosses val="autoZero"/>
        <c:auto val="1"/>
        <c:lblAlgn val="ctr"/>
        <c:lblOffset val="100"/>
        <c:noMultiLvlLbl val="0"/>
      </c:catAx>
      <c:valAx>
        <c:axId val="-2086782088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49956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CA" sz="1800" b="1" i="0" baseline="0">
                <a:effectLst/>
              </a:rPr>
              <a:t>Graph 4 (4th trimester):  Percent of the total amount of drop out attributed to each step of the cascade </a:t>
            </a:r>
            <a:endParaRPr lang="en-CA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0.0786701437720533"/>
                  <c:y val="0.041248251328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'5.Numbers for graphs'!$N$38:$N$41</c:f>
              <c:strCache>
                <c:ptCount val="4"/>
                <c:pt idx="0">
                  <c:v>Not identified  (STEP1)</c:v>
                </c:pt>
                <c:pt idx="1">
                  <c:v>Did not complete initial assessment (STEP2)</c:v>
                </c:pt>
                <c:pt idx="2">
                  <c:v>Did not complete med eval (STEP3)</c:v>
                </c:pt>
                <c:pt idx="3">
                  <c:v>Did not start LTBI Tx (STEP4)</c:v>
                </c:pt>
              </c:strCache>
            </c:strRef>
          </c:cat>
          <c:val>
            <c:numRef>
              <c:f>'5.Numbers for graphs'!$Q$38:$Q$41</c:f>
              <c:numCache>
                <c:formatCode>0.0%</c:formatCode>
                <c:ptCount val="4"/>
                <c:pt idx="0">
                  <c:v>0.350915221579961</c:v>
                </c:pt>
                <c:pt idx="1">
                  <c:v>0.377908700163035</c:v>
                </c:pt>
                <c:pt idx="2">
                  <c:v>0.178505261597747</c:v>
                </c:pt>
                <c:pt idx="3">
                  <c:v>0.092670816659256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8-4ACB-BA90-385A63BD19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Graph 1 (1st trimester) :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Total number of contacts of all ages at each step of cascade 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'5.Numbers for graphs'!$C$5</c:f>
              <c:strCache>
                <c:ptCount val="1"/>
                <c:pt idx="0">
                  <c:v>All ages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graphs'!$B$6:$B$10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graphs'!$C$6:$C$10</c:f>
              <c:numCache>
                <c:formatCode>General</c:formatCode>
                <c:ptCount val="5"/>
                <c:pt idx="0">
                  <c:v>56.0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B-4420-889B-A729509177BC}"/>
            </c:ext>
          </c:extLst>
        </c:ser>
        <c:ser>
          <c:idx val="1"/>
          <c:order val="1"/>
          <c:tx>
            <c:strRef>
              <c:f>'5.Numbers for graphs'!$D$5</c:f>
              <c:strCache>
                <c:ptCount val="1"/>
                <c:pt idx="0">
                  <c:v>&lt;5yrs old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'5.Numbers for graphs'!$B$6:$B$10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graphs'!$D$6:$D$10</c:f>
              <c:numCache>
                <c:formatCode>General</c:formatCode>
                <c:ptCount val="5"/>
                <c:pt idx="1">
                  <c:v>10.0</c:v>
                </c:pt>
                <c:pt idx="2">
                  <c:v>10.0</c:v>
                </c:pt>
                <c:pt idx="3">
                  <c:v>6.0</c:v>
                </c:pt>
                <c:pt idx="4">
                  <c:v>2.0</c:v>
                </c:pt>
              </c:numCache>
            </c:numRef>
          </c:val>
        </c:ser>
        <c:ser>
          <c:idx val="2"/>
          <c:order val="2"/>
          <c:tx>
            <c:strRef>
              <c:f>'5.Numbers for graphs'!$E$5</c:f>
              <c:strCache>
                <c:ptCount val="1"/>
                <c:pt idx="0">
                  <c:v>≥5yrs old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'5.Numbers for graphs'!$B$6:$B$10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graphs'!$E$6:$E$10</c:f>
              <c:numCache>
                <c:formatCode>General</c:formatCode>
                <c:ptCount val="5"/>
                <c:pt idx="1">
                  <c:v>39.0</c:v>
                </c:pt>
                <c:pt idx="2">
                  <c:v>31.0</c:v>
                </c:pt>
                <c:pt idx="3">
                  <c:v>11.0</c:v>
                </c:pt>
                <c:pt idx="4">
                  <c:v>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9229800"/>
        <c:axId val="1546094168"/>
      </c:barChart>
      <c:catAx>
        <c:axId val="-2109229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546094168"/>
        <c:crosses val="autoZero"/>
        <c:auto val="1"/>
        <c:lblAlgn val="ctr"/>
        <c:lblOffset val="100"/>
        <c:noMultiLvlLbl val="0"/>
      </c:catAx>
      <c:valAx>
        <c:axId val="1546094168"/>
        <c:scaling>
          <c:orientation val="minMax"/>
          <c:max val="6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09229800"/>
        <c:crosses val="autoZero"/>
        <c:crossBetween val="between"/>
        <c:majorUnit val="5.0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4411192551167"/>
          <c:y val="0.909905891697748"/>
          <c:w val="0.220705572685778"/>
          <c:h val="0.054636344799005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2517140</xdr:colOff>
      <xdr:row>5</xdr:row>
      <xdr:rowOff>12700</xdr:rowOff>
    </xdr:from>
    <xdr:to>
      <xdr:col>37</xdr:col>
      <xdr:colOff>469900</xdr:colOff>
      <xdr:row>34</xdr:row>
      <xdr:rowOff>147320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107949</xdr:colOff>
      <xdr:row>5</xdr:row>
      <xdr:rowOff>127000</xdr:rowOff>
    </xdr:from>
    <xdr:to>
      <xdr:col>48</xdr:col>
      <xdr:colOff>403224</xdr:colOff>
      <xdr:row>33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76200</xdr:colOff>
      <xdr:row>48</xdr:row>
      <xdr:rowOff>0</xdr:rowOff>
    </xdr:from>
    <xdr:to>
      <xdr:col>48</xdr:col>
      <xdr:colOff>444500</xdr:colOff>
      <xdr:row>72</xdr:row>
      <xdr:rowOff>114300</xdr:rowOff>
    </xdr:to>
    <xdr:graphicFrame macro="">
      <xdr:nvGraphicFramePr>
        <xdr:cNvPr id="37" name="Chart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25400</xdr:colOff>
      <xdr:row>48</xdr:row>
      <xdr:rowOff>0</xdr:rowOff>
    </xdr:from>
    <xdr:to>
      <xdr:col>37</xdr:col>
      <xdr:colOff>660400</xdr:colOff>
      <xdr:row>72</xdr:row>
      <xdr:rowOff>101600</xdr:rowOff>
    </xdr:to>
    <xdr:graphicFrame macro="">
      <xdr:nvGraphicFramePr>
        <xdr:cNvPr id="38" name="Chart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25400</xdr:colOff>
      <xdr:row>77</xdr:row>
      <xdr:rowOff>76200</xdr:rowOff>
    </xdr:from>
    <xdr:to>
      <xdr:col>37</xdr:col>
      <xdr:colOff>558800</xdr:colOff>
      <xdr:row>103</xdr:row>
      <xdr:rowOff>0</xdr:rowOff>
    </xdr:to>
    <xdr:graphicFrame macro="">
      <xdr:nvGraphicFramePr>
        <xdr:cNvPr id="39" name="Chart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50800</xdr:colOff>
      <xdr:row>78</xdr:row>
      <xdr:rowOff>25400</xdr:rowOff>
    </xdr:from>
    <xdr:to>
      <xdr:col>47</xdr:col>
      <xdr:colOff>203200</xdr:colOff>
      <xdr:row>102</xdr:row>
      <xdr:rowOff>152400</xdr:rowOff>
    </xdr:to>
    <xdr:graphicFrame macro="">
      <xdr:nvGraphicFramePr>
        <xdr:cNvPr id="40" name="Chart 39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76200</xdr:colOff>
      <xdr:row>111</xdr:row>
      <xdr:rowOff>76200</xdr:rowOff>
    </xdr:from>
    <xdr:to>
      <xdr:col>37</xdr:col>
      <xdr:colOff>647700</xdr:colOff>
      <xdr:row>135</xdr:row>
      <xdr:rowOff>152400</xdr:rowOff>
    </xdr:to>
    <xdr:graphicFrame macro="">
      <xdr:nvGraphicFramePr>
        <xdr:cNvPr id="41" name="Chart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660400</xdr:colOff>
      <xdr:row>111</xdr:row>
      <xdr:rowOff>25400</xdr:rowOff>
    </xdr:from>
    <xdr:to>
      <xdr:col>49</xdr:col>
      <xdr:colOff>228600</xdr:colOff>
      <xdr:row>138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10</xdr:col>
      <xdr:colOff>25401</xdr:colOff>
      <xdr:row>36</xdr:row>
      <xdr:rowOff>16933</xdr:rowOff>
    </xdr:to>
    <xdr:graphicFrame macro="">
      <xdr:nvGraphicFramePr>
        <xdr:cNvPr id="64" name="Chart 63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9</xdr:col>
      <xdr:colOff>431800</xdr:colOff>
      <xdr:row>74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79</xdr:row>
      <xdr:rowOff>101600</xdr:rowOff>
    </xdr:from>
    <xdr:to>
      <xdr:col>9</xdr:col>
      <xdr:colOff>0</xdr:colOff>
      <xdr:row>107</xdr:row>
      <xdr:rowOff>126999</xdr:rowOff>
    </xdr:to>
    <xdr:graphicFrame macro="">
      <xdr:nvGraphicFramePr>
        <xdr:cNvPr id="67" name="Chart 66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112</xdr:row>
      <xdr:rowOff>0</xdr:rowOff>
    </xdr:from>
    <xdr:to>
      <xdr:col>9</xdr:col>
      <xdr:colOff>25400</xdr:colOff>
      <xdr:row>139</xdr:row>
      <xdr:rowOff>25400</xdr:rowOff>
    </xdr:to>
    <xdr:graphicFrame macro="">
      <xdr:nvGraphicFramePr>
        <xdr:cNvPr id="68" name="Chart 67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4</xdr:row>
      <xdr:rowOff>0</xdr:rowOff>
    </xdr:from>
    <xdr:to>
      <xdr:col>24</xdr:col>
      <xdr:colOff>114300</xdr:colOff>
      <xdr:row>31</xdr:row>
      <xdr:rowOff>114300</xdr:rowOff>
    </xdr:to>
    <xdr:graphicFrame macro="">
      <xdr:nvGraphicFramePr>
        <xdr:cNvPr id="20" name="Chart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0</xdr:colOff>
      <xdr:row>48</xdr:row>
      <xdr:rowOff>0</xdr:rowOff>
    </xdr:from>
    <xdr:to>
      <xdr:col>23</xdr:col>
      <xdr:colOff>457200</xdr:colOff>
      <xdr:row>72</xdr:row>
      <xdr:rowOff>139700</xdr:rowOff>
    </xdr:to>
    <xdr:graphicFrame macro="">
      <xdr:nvGraphicFramePr>
        <xdr:cNvPr id="22" name="Chart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79</xdr:row>
      <xdr:rowOff>0</xdr:rowOff>
    </xdr:from>
    <xdr:to>
      <xdr:col>23</xdr:col>
      <xdr:colOff>304800</xdr:colOff>
      <xdr:row>105</xdr:row>
      <xdr:rowOff>101600</xdr:rowOff>
    </xdr:to>
    <xdr:graphicFrame macro="">
      <xdr:nvGraphicFramePr>
        <xdr:cNvPr id="23" name="Chart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112</xdr:row>
      <xdr:rowOff>0</xdr:rowOff>
    </xdr:from>
    <xdr:to>
      <xdr:col>23</xdr:col>
      <xdr:colOff>660400</xdr:colOff>
      <xdr:row>137</xdr:row>
      <xdr:rowOff>50800</xdr:rowOff>
    </xdr:to>
    <xdr:graphicFrame macro="">
      <xdr:nvGraphicFramePr>
        <xdr:cNvPr id="24" name="Chart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zoomScale="75" zoomScaleNormal="75" zoomScalePageLayoutView="75" workbookViewId="0">
      <pane ySplit="9" topLeftCell="A10" activePane="bottomLeft" state="frozen"/>
      <selection activeCell="A2" sqref="A2"/>
      <selection pane="bottomLeft" activeCell="H7" sqref="H7"/>
    </sheetView>
  </sheetViews>
  <sheetFormatPr baseColWidth="10" defaultColWidth="8.83203125" defaultRowHeight="14" x14ac:dyDescent="0"/>
  <cols>
    <col min="1" max="1" width="20" style="105" customWidth="1"/>
    <col min="2" max="2" width="12.83203125" style="106" customWidth="1"/>
    <col min="3" max="3" width="15.83203125" style="106" customWidth="1"/>
    <col min="4" max="5" width="20" style="105" customWidth="1"/>
    <col min="6" max="9" width="13.5" style="107" customWidth="1"/>
    <col min="10" max="16" width="17.83203125" style="105" customWidth="1"/>
    <col min="17" max="17" width="18" style="105" customWidth="1"/>
    <col min="18" max="19" width="20.5" style="105" customWidth="1"/>
    <col min="20" max="22" width="18" style="105" customWidth="1"/>
    <col min="23" max="23" width="61" style="105" customWidth="1"/>
    <col min="24" max="24" width="21.6640625" style="105" customWidth="1"/>
    <col min="25" max="25" width="26.5" style="105" customWidth="1"/>
    <col min="26" max="16384" width="8.83203125" style="108"/>
  </cols>
  <sheetData>
    <row r="1" spans="1:25" ht="44" customHeight="1" thickBot="1">
      <c r="A1" s="120"/>
      <c r="B1" s="135"/>
      <c r="C1" s="135"/>
      <c r="D1" s="120"/>
      <c r="E1" s="120"/>
      <c r="F1" s="136"/>
      <c r="G1" s="136"/>
      <c r="H1" s="357" t="s">
        <v>220</v>
      </c>
      <c r="I1" s="136"/>
      <c r="J1" s="120"/>
      <c r="K1" s="137"/>
      <c r="L1" s="137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5" s="110" customFormat="1" ht="36" customHeight="1" thickBot="1">
      <c r="A2" s="138" t="s">
        <v>60</v>
      </c>
      <c r="B2" s="139" t="s">
        <v>9</v>
      </c>
      <c r="C2" s="370" t="s">
        <v>125</v>
      </c>
      <c r="D2" s="372"/>
      <c r="E2" s="370" t="s">
        <v>164</v>
      </c>
      <c r="F2" s="371"/>
      <c r="G2" s="371"/>
      <c r="H2" s="371"/>
      <c r="I2" s="371"/>
      <c r="J2" s="372"/>
      <c r="K2" s="370" t="s">
        <v>139</v>
      </c>
      <c r="L2" s="371"/>
      <c r="M2" s="371"/>
      <c r="N2" s="371"/>
      <c r="O2" s="371"/>
      <c r="P2" s="371"/>
      <c r="Q2" s="372"/>
      <c r="R2" s="373" t="s">
        <v>143</v>
      </c>
      <c r="S2" s="374"/>
      <c r="T2" s="375"/>
      <c r="U2" s="368" t="s">
        <v>148</v>
      </c>
      <c r="V2" s="369"/>
      <c r="W2" s="109" t="s">
        <v>0</v>
      </c>
      <c r="X2" s="330" t="s">
        <v>211</v>
      </c>
      <c r="Y2" s="331" t="s">
        <v>212</v>
      </c>
    </row>
    <row r="3" spans="1:25" s="112" customFormat="1" ht="47.25" customHeight="1" thickBot="1">
      <c r="A3" s="141" t="s">
        <v>61</v>
      </c>
      <c r="B3" s="220"/>
      <c r="C3" s="366" t="s">
        <v>163</v>
      </c>
      <c r="D3" s="367"/>
      <c r="E3" s="138" t="s">
        <v>122</v>
      </c>
      <c r="F3" s="142" t="s">
        <v>149</v>
      </c>
      <c r="G3" s="370" t="s">
        <v>128</v>
      </c>
      <c r="H3" s="372"/>
      <c r="I3" s="366" t="s">
        <v>137</v>
      </c>
      <c r="J3" s="367"/>
      <c r="K3" s="366" t="s">
        <v>153</v>
      </c>
      <c r="L3" s="367"/>
      <c r="M3" s="138" t="s">
        <v>158</v>
      </c>
      <c r="N3" s="138" t="s">
        <v>140</v>
      </c>
      <c r="O3" s="138" t="s">
        <v>141</v>
      </c>
      <c r="P3" s="169" t="s">
        <v>142</v>
      </c>
      <c r="Q3" s="169" t="s">
        <v>142</v>
      </c>
      <c r="R3" s="138" t="s">
        <v>13</v>
      </c>
      <c r="S3" s="366" t="s">
        <v>14</v>
      </c>
      <c r="T3" s="367"/>
      <c r="U3" s="366" t="s">
        <v>147</v>
      </c>
      <c r="V3" s="367"/>
      <c r="W3" s="111"/>
      <c r="X3" s="321"/>
      <c r="Y3" s="320" t="s">
        <v>14</v>
      </c>
    </row>
    <row r="4" spans="1:25" s="106" customFormat="1" ht="29" thickBot="1">
      <c r="A4" s="140" t="s">
        <v>57</v>
      </c>
      <c r="B4" s="162" t="s">
        <v>56</v>
      </c>
      <c r="C4" s="158" t="s">
        <v>123</v>
      </c>
      <c r="D4" s="158" t="s">
        <v>124</v>
      </c>
      <c r="E4" s="143" t="s">
        <v>126</v>
      </c>
      <c r="F4" s="143" t="s">
        <v>150</v>
      </c>
      <c r="G4" s="143" t="s">
        <v>135</v>
      </c>
      <c r="H4" s="143" t="s">
        <v>136</v>
      </c>
      <c r="I4" s="158" t="s">
        <v>138</v>
      </c>
      <c r="J4" s="158" t="s">
        <v>127</v>
      </c>
      <c r="K4" s="158" t="s">
        <v>154</v>
      </c>
      <c r="L4" s="158" t="s">
        <v>155</v>
      </c>
      <c r="M4" s="143" t="s">
        <v>32</v>
      </c>
      <c r="N4" s="143" t="s">
        <v>8</v>
      </c>
      <c r="O4" s="143" t="s">
        <v>88</v>
      </c>
      <c r="P4" s="158" t="s">
        <v>1</v>
      </c>
      <c r="Q4" s="158" t="s">
        <v>2</v>
      </c>
      <c r="R4" s="143" t="s">
        <v>160</v>
      </c>
      <c r="S4" s="158" t="s">
        <v>144</v>
      </c>
      <c r="T4" s="158" t="s">
        <v>145</v>
      </c>
      <c r="U4" s="287" t="s">
        <v>161</v>
      </c>
      <c r="V4" s="288" t="s">
        <v>162</v>
      </c>
      <c r="W4" s="113"/>
      <c r="X4" s="322"/>
      <c r="Y4" s="323"/>
    </row>
    <row r="5" spans="1:25" s="114" customFormat="1" ht="98.25" customHeight="1" thickBot="1">
      <c r="A5" s="140" t="s">
        <v>4</v>
      </c>
      <c r="B5" s="221" t="s">
        <v>10</v>
      </c>
      <c r="C5" s="155" t="s">
        <v>12</v>
      </c>
      <c r="D5" s="156" t="s">
        <v>11</v>
      </c>
      <c r="E5" s="145" t="s">
        <v>134</v>
      </c>
      <c r="F5" s="144" t="s">
        <v>115</v>
      </c>
      <c r="G5" s="146" t="s">
        <v>202</v>
      </c>
      <c r="H5" s="218" t="s">
        <v>221</v>
      </c>
      <c r="I5" s="155" t="s">
        <v>151</v>
      </c>
      <c r="J5" s="156" t="s">
        <v>152</v>
      </c>
      <c r="K5" s="157" t="s">
        <v>156</v>
      </c>
      <c r="L5" s="156" t="s">
        <v>157</v>
      </c>
      <c r="M5" s="138" t="s">
        <v>159</v>
      </c>
      <c r="N5" s="138" t="s">
        <v>146</v>
      </c>
      <c r="O5" s="138" t="s">
        <v>165</v>
      </c>
      <c r="P5" s="157" t="s">
        <v>156</v>
      </c>
      <c r="Q5" s="156" t="s">
        <v>157</v>
      </c>
      <c r="R5" s="138" t="s">
        <v>15</v>
      </c>
      <c r="S5" s="157" t="s">
        <v>156</v>
      </c>
      <c r="T5" s="156" t="s">
        <v>157</v>
      </c>
      <c r="U5" s="157" t="s">
        <v>156</v>
      </c>
      <c r="V5" s="156" t="s">
        <v>157</v>
      </c>
      <c r="W5" s="111"/>
      <c r="X5" s="324" t="s">
        <v>213</v>
      </c>
      <c r="Y5" s="325" t="s">
        <v>214</v>
      </c>
    </row>
    <row r="6" spans="1:25" s="115" customFormat="1" ht="56">
      <c r="A6" s="147" t="s">
        <v>66</v>
      </c>
      <c r="B6" s="165">
        <f t="shared" ref="B6" si="0">SUM(B11:B20)</f>
        <v>14</v>
      </c>
      <c r="C6" s="165">
        <f t="shared" ref="C6" si="1">SUM(C11:C20)</f>
        <v>10</v>
      </c>
      <c r="D6" s="165">
        <f t="shared" ref="D6" si="2">SUM(D11:D20)</f>
        <v>39</v>
      </c>
      <c r="E6" s="210">
        <f t="shared" ref="E6:L6" si="3">SUM(E11:E20)</f>
        <v>0</v>
      </c>
      <c r="F6" s="210">
        <f t="shared" si="3"/>
        <v>0</v>
      </c>
      <c r="G6" s="216">
        <f t="shared" si="3"/>
        <v>0</v>
      </c>
      <c r="H6" s="219">
        <f t="shared" si="3"/>
        <v>0</v>
      </c>
      <c r="I6" s="159">
        <f t="shared" si="3"/>
        <v>10</v>
      </c>
      <c r="J6" s="159">
        <f t="shared" si="3"/>
        <v>31</v>
      </c>
      <c r="K6" s="222">
        <f t="shared" si="3"/>
        <v>6</v>
      </c>
      <c r="L6" s="222">
        <f t="shared" si="3"/>
        <v>15</v>
      </c>
      <c r="M6" s="219">
        <f t="shared" ref="M6:V6" si="4">SUM(M11:M20)</f>
        <v>0</v>
      </c>
      <c r="N6" s="219">
        <f t="shared" si="4"/>
        <v>0</v>
      </c>
      <c r="O6" s="219">
        <f t="shared" si="4"/>
        <v>0</v>
      </c>
      <c r="P6" s="222">
        <f t="shared" si="4"/>
        <v>6</v>
      </c>
      <c r="Q6" s="159">
        <f t="shared" si="4"/>
        <v>11</v>
      </c>
      <c r="R6" s="212">
        <f t="shared" si="4"/>
        <v>0</v>
      </c>
      <c r="S6" s="159">
        <f t="shared" si="4"/>
        <v>2</v>
      </c>
      <c r="T6" s="159">
        <f t="shared" si="4"/>
        <v>6</v>
      </c>
      <c r="U6" s="222">
        <f t="shared" si="4"/>
        <v>0</v>
      </c>
      <c r="V6" s="222">
        <f t="shared" si="4"/>
        <v>0</v>
      </c>
      <c r="W6" s="116"/>
      <c r="X6" s="326">
        <f t="shared" ref="X6:Y6" si="5">SUM(X11:X20)</f>
        <v>2</v>
      </c>
      <c r="Y6" s="327">
        <f t="shared" si="5"/>
        <v>1</v>
      </c>
    </row>
    <row r="7" spans="1:25" s="115" customFormat="1" ht="56">
      <c r="A7" s="147" t="s">
        <v>81</v>
      </c>
      <c r="B7" s="166">
        <f t="shared" ref="B7:L7" si="6">SUM(B22:B31)</f>
        <v>15</v>
      </c>
      <c r="C7" s="166">
        <f t="shared" si="6"/>
        <v>11</v>
      </c>
      <c r="D7" s="166">
        <f t="shared" si="6"/>
        <v>41</v>
      </c>
      <c r="E7" s="211">
        <f t="shared" si="6"/>
        <v>0</v>
      </c>
      <c r="F7" s="211">
        <f t="shared" si="6"/>
        <v>0</v>
      </c>
      <c r="G7" s="214">
        <f t="shared" si="6"/>
        <v>0</v>
      </c>
      <c r="H7" s="212">
        <f t="shared" si="6"/>
        <v>0</v>
      </c>
      <c r="I7" s="160">
        <f t="shared" si="6"/>
        <v>9</v>
      </c>
      <c r="J7" s="161">
        <f t="shared" si="6"/>
        <v>30</v>
      </c>
      <c r="K7" s="161">
        <f t="shared" si="6"/>
        <v>9</v>
      </c>
      <c r="L7" s="161">
        <f t="shared" si="6"/>
        <v>21</v>
      </c>
      <c r="M7" s="212">
        <f t="shared" ref="M7:T7" si="7">SUM(M22:M31)</f>
        <v>0</v>
      </c>
      <c r="N7" s="212">
        <f t="shared" si="7"/>
        <v>0</v>
      </c>
      <c r="O7" s="212">
        <f t="shared" si="7"/>
        <v>0</v>
      </c>
      <c r="P7" s="160">
        <f t="shared" si="7"/>
        <v>7</v>
      </c>
      <c r="Q7" s="170">
        <f t="shared" si="7"/>
        <v>17</v>
      </c>
      <c r="R7" s="212">
        <f t="shared" si="7"/>
        <v>0</v>
      </c>
      <c r="S7" s="160">
        <f t="shared" si="7"/>
        <v>5</v>
      </c>
      <c r="T7" s="161">
        <f t="shared" si="7"/>
        <v>10</v>
      </c>
      <c r="U7" s="161">
        <f t="shared" ref="U7:V7" si="8">SUM(U22:U31)</f>
        <v>0</v>
      </c>
      <c r="V7" s="161">
        <f t="shared" si="8"/>
        <v>0</v>
      </c>
      <c r="W7" s="116"/>
      <c r="X7" s="328">
        <f t="shared" ref="X7" si="9">SUM(X22:X31)</f>
        <v>0</v>
      </c>
      <c r="Y7" s="329">
        <f>SUM(Y22:Y31)</f>
        <v>0</v>
      </c>
    </row>
    <row r="8" spans="1:25" s="115" customFormat="1" ht="56">
      <c r="A8" s="147" t="s">
        <v>82</v>
      </c>
      <c r="B8" s="160">
        <f t="shared" ref="B8:L8" si="10">SUM(B33:B42)</f>
        <v>16</v>
      </c>
      <c r="C8" s="160">
        <f t="shared" si="10"/>
        <v>12</v>
      </c>
      <c r="D8" s="160">
        <f t="shared" si="10"/>
        <v>39</v>
      </c>
      <c r="E8" s="212">
        <f t="shared" si="10"/>
        <v>0</v>
      </c>
      <c r="F8" s="212">
        <f t="shared" si="10"/>
        <v>0</v>
      </c>
      <c r="G8" s="214">
        <f t="shared" si="10"/>
        <v>0</v>
      </c>
      <c r="H8" s="212">
        <f t="shared" si="10"/>
        <v>0</v>
      </c>
      <c r="I8" s="160">
        <f t="shared" si="10"/>
        <v>10</v>
      </c>
      <c r="J8" s="161">
        <f t="shared" si="10"/>
        <v>30</v>
      </c>
      <c r="K8" s="161">
        <f t="shared" si="10"/>
        <v>10</v>
      </c>
      <c r="L8" s="161">
        <f t="shared" si="10"/>
        <v>20</v>
      </c>
      <c r="M8" s="212">
        <f t="shared" ref="M8:T8" si="11">SUM(M33:M42)</f>
        <v>0</v>
      </c>
      <c r="N8" s="212">
        <f t="shared" si="11"/>
        <v>0</v>
      </c>
      <c r="O8" s="212">
        <f t="shared" si="11"/>
        <v>0</v>
      </c>
      <c r="P8" s="160">
        <f t="shared" si="11"/>
        <v>6</v>
      </c>
      <c r="Q8" s="161">
        <f t="shared" si="11"/>
        <v>18</v>
      </c>
      <c r="R8" s="212">
        <f t="shared" si="11"/>
        <v>0</v>
      </c>
      <c r="S8" s="160">
        <f t="shared" si="11"/>
        <v>5</v>
      </c>
      <c r="T8" s="160">
        <f t="shared" si="11"/>
        <v>15</v>
      </c>
      <c r="U8" s="160">
        <f t="shared" ref="U8:V8" si="12">SUM(U33:U42)</f>
        <v>0</v>
      </c>
      <c r="V8" s="160">
        <f t="shared" si="12"/>
        <v>0</v>
      </c>
      <c r="W8" s="116"/>
      <c r="X8" s="329">
        <f t="shared" ref="X8" si="13">SUM(X33:X42)</f>
        <v>0</v>
      </c>
      <c r="Y8" s="329">
        <f>SUM(Y33:Y42)</f>
        <v>0</v>
      </c>
    </row>
    <row r="9" spans="1:25" s="115" customFormat="1" ht="57" thickBot="1">
      <c r="A9" s="147" t="s">
        <v>83</v>
      </c>
      <c r="B9" s="162">
        <f>SUM(B44:B53)</f>
        <v>17</v>
      </c>
      <c r="C9" s="167">
        <f t="shared" ref="C9:L9" si="14">SUM(C44:C53)</f>
        <v>10</v>
      </c>
      <c r="D9" s="168">
        <f t="shared" si="14"/>
        <v>45</v>
      </c>
      <c r="E9" s="213">
        <f t="shared" si="14"/>
        <v>0</v>
      </c>
      <c r="F9" s="215">
        <f t="shared" si="14"/>
        <v>0</v>
      </c>
      <c r="G9" s="217">
        <f t="shared" si="14"/>
        <v>0</v>
      </c>
      <c r="H9" s="213">
        <f t="shared" si="14"/>
        <v>0</v>
      </c>
      <c r="I9" s="162">
        <f t="shared" si="14"/>
        <v>6</v>
      </c>
      <c r="J9" s="163">
        <f t="shared" si="14"/>
        <v>35</v>
      </c>
      <c r="K9" s="163">
        <f t="shared" si="14"/>
        <v>6</v>
      </c>
      <c r="L9" s="163">
        <f t="shared" si="14"/>
        <v>25</v>
      </c>
      <c r="M9" s="213">
        <f t="shared" ref="M9:V9" si="15">SUM(M44:M53)</f>
        <v>0</v>
      </c>
      <c r="N9" s="213">
        <f t="shared" si="15"/>
        <v>0</v>
      </c>
      <c r="O9" s="213">
        <f t="shared" si="15"/>
        <v>0</v>
      </c>
      <c r="P9" s="162">
        <f t="shared" si="15"/>
        <v>6</v>
      </c>
      <c r="Q9" s="171">
        <f t="shared" si="15"/>
        <v>20</v>
      </c>
      <c r="R9" s="213">
        <f t="shared" si="15"/>
        <v>0</v>
      </c>
      <c r="S9" s="162">
        <f t="shared" si="15"/>
        <v>5</v>
      </c>
      <c r="T9" s="163">
        <f t="shared" si="15"/>
        <v>17</v>
      </c>
      <c r="U9" s="163">
        <f t="shared" si="15"/>
        <v>0</v>
      </c>
      <c r="V9" s="163">
        <f t="shared" si="15"/>
        <v>0</v>
      </c>
      <c r="W9" s="116"/>
      <c r="X9" s="322">
        <f>SUM(X44:X53)</f>
        <v>0</v>
      </c>
      <c r="Y9" s="322">
        <f t="shared" ref="Y9" si="16">SUM(Y44:Y53)</f>
        <v>0</v>
      </c>
    </row>
    <row r="10" spans="1:25" ht="15" customHeight="1">
      <c r="A10" s="332" t="s">
        <v>67</v>
      </c>
      <c r="B10" s="333" t="s">
        <v>129</v>
      </c>
      <c r="C10" s="333" t="s">
        <v>130</v>
      </c>
      <c r="D10" s="334" t="s">
        <v>131</v>
      </c>
      <c r="E10" s="334" t="s">
        <v>132</v>
      </c>
      <c r="F10" s="335" t="s">
        <v>133</v>
      </c>
      <c r="G10" s="335" t="s">
        <v>109</v>
      </c>
      <c r="H10" s="335" t="s">
        <v>65</v>
      </c>
      <c r="I10" s="333" t="s">
        <v>130</v>
      </c>
      <c r="J10" s="334" t="s">
        <v>131</v>
      </c>
      <c r="K10" s="333" t="s">
        <v>130</v>
      </c>
      <c r="L10" s="334" t="s">
        <v>131</v>
      </c>
      <c r="M10" s="334"/>
      <c r="N10" s="334"/>
      <c r="O10" s="334"/>
      <c r="P10" s="333" t="s">
        <v>130</v>
      </c>
      <c r="Q10" s="334" t="s">
        <v>131</v>
      </c>
      <c r="R10" s="334"/>
      <c r="S10" s="333" t="s">
        <v>130</v>
      </c>
      <c r="T10" s="334" t="s">
        <v>131</v>
      </c>
      <c r="U10" s="334"/>
      <c r="V10" s="334"/>
      <c r="W10" s="332" t="s">
        <v>67</v>
      </c>
      <c r="X10" s="336"/>
      <c r="Y10" s="336"/>
    </row>
    <row r="11" spans="1:25">
      <c r="A11" s="117" t="s">
        <v>68</v>
      </c>
      <c r="B11" s="123">
        <v>5</v>
      </c>
      <c r="C11" s="123">
        <v>4</v>
      </c>
      <c r="D11" s="123">
        <v>15</v>
      </c>
      <c r="E11" s="106"/>
      <c r="F11" s="105"/>
      <c r="G11" s="105"/>
      <c r="H11" s="105"/>
      <c r="I11" s="124">
        <v>4</v>
      </c>
      <c r="J11" s="124">
        <v>12</v>
      </c>
      <c r="K11" s="164">
        <v>4</v>
      </c>
      <c r="L11" s="164">
        <v>7</v>
      </c>
      <c r="P11" s="124">
        <v>4</v>
      </c>
      <c r="Q11" s="124">
        <v>6</v>
      </c>
      <c r="S11" s="124">
        <v>2</v>
      </c>
      <c r="T11" s="124">
        <v>3</v>
      </c>
      <c r="U11" s="229"/>
      <c r="V11" s="229"/>
      <c r="W11" s="117"/>
      <c r="X11" s="105">
        <v>2</v>
      </c>
      <c r="Y11" s="105">
        <v>1</v>
      </c>
    </row>
    <row r="12" spans="1:25">
      <c r="A12" s="117" t="s">
        <v>69</v>
      </c>
      <c r="B12" s="123">
        <v>6</v>
      </c>
      <c r="C12" s="123">
        <v>3</v>
      </c>
      <c r="D12" s="124">
        <v>10</v>
      </c>
      <c r="I12" s="125">
        <v>3</v>
      </c>
      <c r="J12" s="124">
        <v>8</v>
      </c>
      <c r="K12" s="126">
        <v>1</v>
      </c>
      <c r="L12" s="126">
        <v>5</v>
      </c>
      <c r="P12" s="124">
        <v>1</v>
      </c>
      <c r="Q12" s="124">
        <v>3</v>
      </c>
      <c r="S12" s="124">
        <v>0</v>
      </c>
      <c r="T12" s="124">
        <v>2</v>
      </c>
      <c r="U12" s="229"/>
      <c r="V12" s="229"/>
      <c r="W12"/>
    </row>
    <row r="13" spans="1:25">
      <c r="A13" s="117" t="s">
        <v>70</v>
      </c>
      <c r="B13" s="123">
        <v>3</v>
      </c>
      <c r="C13" s="123">
        <v>3</v>
      </c>
      <c r="D13" s="124">
        <v>14</v>
      </c>
      <c r="I13" s="125">
        <v>3</v>
      </c>
      <c r="J13" s="124">
        <v>11</v>
      </c>
      <c r="K13" s="126">
        <v>1</v>
      </c>
      <c r="L13" s="126">
        <v>3</v>
      </c>
      <c r="P13" s="124">
        <v>1</v>
      </c>
      <c r="Q13" s="124">
        <v>2</v>
      </c>
      <c r="S13" s="124">
        <v>0</v>
      </c>
      <c r="T13" s="124">
        <v>1</v>
      </c>
      <c r="U13" s="229"/>
      <c r="V13" s="229"/>
      <c r="W13"/>
    </row>
    <row r="14" spans="1:25">
      <c r="A14" s="117" t="s">
        <v>71</v>
      </c>
      <c r="B14" s="123"/>
      <c r="C14" s="123"/>
      <c r="D14" s="124"/>
      <c r="I14" s="125"/>
      <c r="J14" s="124"/>
      <c r="K14" s="126"/>
      <c r="L14" s="126"/>
      <c r="P14" s="124"/>
      <c r="Q14" s="124"/>
      <c r="S14" s="124"/>
      <c r="T14" s="124"/>
      <c r="U14" s="229"/>
      <c r="V14" s="229"/>
      <c r="W14"/>
    </row>
    <row r="15" spans="1:25">
      <c r="A15" s="117" t="s">
        <v>72</v>
      </c>
      <c r="B15" s="123"/>
      <c r="C15" s="123"/>
      <c r="D15" s="124"/>
      <c r="I15" s="125"/>
      <c r="J15" s="124"/>
      <c r="K15" s="126"/>
      <c r="L15" s="126"/>
      <c r="P15" s="124"/>
      <c r="Q15" s="124"/>
      <c r="S15" s="124"/>
      <c r="T15" s="124"/>
      <c r="U15" s="229"/>
      <c r="V15" s="229"/>
      <c r="W15"/>
    </row>
    <row r="16" spans="1:25">
      <c r="A16" s="117" t="s">
        <v>73</v>
      </c>
      <c r="B16" s="123"/>
      <c r="C16" s="123"/>
      <c r="D16" s="124"/>
      <c r="I16" s="125"/>
      <c r="J16" s="124"/>
      <c r="K16" s="126"/>
      <c r="L16" s="126"/>
      <c r="P16" s="124"/>
      <c r="Q16" s="124"/>
      <c r="S16" s="124"/>
      <c r="T16" s="124"/>
      <c r="U16" s="229"/>
      <c r="V16" s="229"/>
      <c r="W16"/>
    </row>
    <row r="17" spans="1:25">
      <c r="A17" s="117" t="s">
        <v>74</v>
      </c>
      <c r="B17" s="123"/>
      <c r="C17" s="123"/>
      <c r="D17" s="124"/>
      <c r="I17" s="125"/>
      <c r="J17" s="124"/>
      <c r="K17" s="126"/>
      <c r="L17" s="126"/>
      <c r="P17" s="124"/>
      <c r="Q17" s="124"/>
      <c r="S17" s="124"/>
      <c r="T17" s="124"/>
      <c r="U17" s="229"/>
      <c r="V17" s="229"/>
      <c r="W17"/>
    </row>
    <row r="18" spans="1:25">
      <c r="A18" s="117" t="s">
        <v>75</v>
      </c>
      <c r="B18" s="123"/>
      <c r="C18" s="123"/>
      <c r="D18" s="124"/>
      <c r="I18" s="125"/>
      <c r="J18" s="124"/>
      <c r="K18" s="126"/>
      <c r="L18" s="126"/>
      <c r="P18" s="124"/>
      <c r="Q18" s="124"/>
      <c r="S18" s="124"/>
      <c r="T18" s="124"/>
      <c r="U18" s="229"/>
      <c r="V18" s="229"/>
      <c r="W18"/>
    </row>
    <row r="19" spans="1:25">
      <c r="A19" s="117" t="s">
        <v>77</v>
      </c>
      <c r="B19" s="123"/>
      <c r="C19" s="123"/>
      <c r="D19" s="124"/>
      <c r="I19" s="125"/>
      <c r="J19" s="124"/>
      <c r="K19" s="126"/>
      <c r="L19" s="126"/>
      <c r="P19" s="124"/>
      <c r="Q19" s="124"/>
      <c r="S19" s="124"/>
      <c r="T19" s="124"/>
      <c r="U19" s="229"/>
      <c r="V19" s="229"/>
      <c r="W19"/>
    </row>
    <row r="20" spans="1:25">
      <c r="A20" s="117" t="s">
        <v>78</v>
      </c>
      <c r="B20" s="123"/>
      <c r="C20" s="123"/>
      <c r="D20" s="124"/>
      <c r="I20" s="125"/>
      <c r="J20" s="124"/>
      <c r="K20" s="126"/>
      <c r="L20" s="126"/>
      <c r="P20" s="124"/>
      <c r="Q20" s="124"/>
      <c r="S20" s="124"/>
      <c r="T20" s="124"/>
      <c r="U20" s="229"/>
      <c r="V20" s="229"/>
      <c r="W20"/>
    </row>
    <row r="21" spans="1:25">
      <c r="A21" s="122" t="s">
        <v>76</v>
      </c>
      <c r="B21" s="123"/>
      <c r="C21" s="123"/>
      <c r="D21" s="124"/>
      <c r="E21" s="124"/>
      <c r="F21" s="125"/>
      <c r="G21" s="125"/>
      <c r="H21" s="125"/>
      <c r="I21" s="125"/>
      <c r="J21" s="124"/>
      <c r="K21" s="126"/>
      <c r="L21" s="126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2" t="s">
        <v>76</v>
      </c>
      <c r="X21" s="124"/>
      <c r="Y21" s="124"/>
    </row>
    <row r="22" spans="1:25">
      <c r="A22" s="117" t="s">
        <v>68</v>
      </c>
      <c r="B22" s="123">
        <v>15</v>
      </c>
      <c r="C22" s="123">
        <v>11</v>
      </c>
      <c r="D22" s="123">
        <v>41</v>
      </c>
      <c r="E22" s="106"/>
      <c r="F22" s="105"/>
      <c r="G22" s="105"/>
      <c r="H22" s="105"/>
      <c r="I22" s="124">
        <v>9</v>
      </c>
      <c r="J22" s="124">
        <v>30</v>
      </c>
      <c r="K22" s="164">
        <v>9</v>
      </c>
      <c r="L22" s="164">
        <v>21</v>
      </c>
      <c r="P22" s="124">
        <v>7</v>
      </c>
      <c r="Q22" s="124">
        <v>17</v>
      </c>
      <c r="S22" s="124">
        <v>5</v>
      </c>
      <c r="T22" s="124">
        <v>10</v>
      </c>
      <c r="U22" s="229"/>
      <c r="V22" s="229"/>
      <c r="W22"/>
    </row>
    <row r="23" spans="1:25">
      <c r="A23" s="117" t="s">
        <v>69</v>
      </c>
      <c r="B23" s="123"/>
      <c r="C23" s="123"/>
      <c r="D23" s="124"/>
      <c r="I23" s="125"/>
      <c r="J23" s="124"/>
      <c r="K23" s="126"/>
      <c r="L23" s="126"/>
      <c r="P23" s="124"/>
      <c r="Q23" s="124"/>
      <c r="S23" s="124"/>
      <c r="T23" s="124"/>
      <c r="U23" s="229"/>
      <c r="V23" s="229"/>
      <c r="W23"/>
    </row>
    <row r="24" spans="1:25">
      <c r="A24" s="117" t="s">
        <v>70</v>
      </c>
      <c r="B24" s="123"/>
      <c r="C24" s="123"/>
      <c r="D24" s="124"/>
      <c r="I24" s="125"/>
      <c r="J24" s="124"/>
      <c r="K24" s="126"/>
      <c r="L24" s="126"/>
      <c r="P24" s="124"/>
      <c r="Q24" s="124"/>
      <c r="S24" s="124"/>
      <c r="T24" s="124"/>
      <c r="U24" s="229"/>
      <c r="V24" s="229"/>
      <c r="W24"/>
    </row>
    <row r="25" spans="1:25">
      <c r="A25" s="117" t="s">
        <v>71</v>
      </c>
      <c r="B25" s="123"/>
      <c r="C25" s="123"/>
      <c r="D25" s="124"/>
      <c r="I25" s="125"/>
      <c r="J25" s="124"/>
      <c r="K25" s="126"/>
      <c r="L25" s="126"/>
      <c r="P25" s="124"/>
      <c r="Q25" s="124"/>
      <c r="S25" s="124"/>
      <c r="T25" s="124"/>
      <c r="U25" s="229"/>
      <c r="V25" s="229"/>
      <c r="W25"/>
    </row>
    <row r="26" spans="1:25">
      <c r="A26" s="117" t="s">
        <v>72</v>
      </c>
      <c r="B26" s="123"/>
      <c r="C26" s="123"/>
      <c r="D26" s="124"/>
      <c r="I26" s="125"/>
      <c r="J26" s="124"/>
      <c r="K26" s="126"/>
      <c r="L26" s="126"/>
      <c r="P26" s="124"/>
      <c r="Q26" s="124"/>
      <c r="S26" s="124"/>
      <c r="T26" s="124"/>
      <c r="U26" s="229"/>
      <c r="V26" s="229"/>
      <c r="W26"/>
    </row>
    <row r="27" spans="1:25">
      <c r="A27" s="117" t="s">
        <v>73</v>
      </c>
      <c r="B27" s="123"/>
      <c r="C27" s="123"/>
      <c r="D27" s="124"/>
      <c r="I27" s="125"/>
      <c r="J27" s="124"/>
      <c r="K27" s="126"/>
      <c r="L27" s="126"/>
      <c r="P27" s="124"/>
      <c r="Q27" s="124"/>
      <c r="S27" s="124"/>
      <c r="T27" s="124"/>
      <c r="U27" s="229"/>
      <c r="V27" s="229"/>
      <c r="W27"/>
    </row>
    <row r="28" spans="1:25">
      <c r="A28" s="117" t="s">
        <v>74</v>
      </c>
      <c r="B28" s="123"/>
      <c r="C28" s="123"/>
      <c r="D28" s="124"/>
      <c r="I28" s="125"/>
      <c r="J28" s="124"/>
      <c r="K28" s="126"/>
      <c r="L28" s="126"/>
      <c r="P28" s="124"/>
      <c r="Q28" s="124"/>
      <c r="S28" s="124"/>
      <c r="T28" s="124"/>
      <c r="U28" s="229"/>
      <c r="V28" s="229"/>
      <c r="W28"/>
    </row>
    <row r="29" spans="1:25">
      <c r="A29" s="117" t="s">
        <v>75</v>
      </c>
      <c r="B29" s="123"/>
      <c r="C29" s="123"/>
      <c r="D29" s="124"/>
      <c r="I29" s="125"/>
      <c r="J29" s="124"/>
      <c r="K29" s="126"/>
      <c r="L29" s="126"/>
      <c r="P29" s="124"/>
      <c r="Q29" s="124"/>
      <c r="S29" s="124"/>
      <c r="T29" s="124"/>
      <c r="U29" s="229"/>
      <c r="V29" s="229"/>
      <c r="W29"/>
    </row>
    <row r="30" spans="1:25">
      <c r="A30" s="117" t="s">
        <v>77</v>
      </c>
      <c r="B30" s="123"/>
      <c r="C30" s="123"/>
      <c r="D30" s="124"/>
      <c r="I30" s="125"/>
      <c r="J30" s="124"/>
      <c r="K30" s="126"/>
      <c r="L30" s="126"/>
      <c r="P30" s="124"/>
      <c r="Q30" s="124"/>
      <c r="S30" s="124"/>
      <c r="T30" s="124"/>
      <c r="U30" s="229"/>
      <c r="V30" s="229"/>
      <c r="W30"/>
    </row>
    <row r="31" spans="1:25">
      <c r="A31" s="117" t="s">
        <v>78</v>
      </c>
      <c r="B31" s="123"/>
      <c r="C31" s="123"/>
      <c r="D31" s="124"/>
      <c r="I31" s="125"/>
      <c r="J31" s="124"/>
      <c r="K31" s="126"/>
      <c r="L31" s="126"/>
      <c r="P31" s="124"/>
      <c r="Q31" s="124"/>
      <c r="S31" s="124"/>
      <c r="T31" s="124"/>
      <c r="U31" s="229"/>
      <c r="V31" s="229"/>
      <c r="W31"/>
    </row>
    <row r="32" spans="1:25">
      <c r="A32" s="127" t="s">
        <v>79</v>
      </c>
      <c r="B32" s="337"/>
      <c r="C32" s="337"/>
      <c r="D32" s="128"/>
      <c r="E32" s="128"/>
      <c r="F32" s="129"/>
      <c r="G32" s="129"/>
      <c r="H32" s="129"/>
      <c r="I32" s="129"/>
      <c r="J32" s="128"/>
      <c r="K32" s="338"/>
      <c r="L32" s="33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7" t="s">
        <v>79</v>
      </c>
      <c r="X32" s="128"/>
      <c r="Y32" s="128"/>
    </row>
    <row r="33" spans="1:25">
      <c r="A33" s="117" t="s">
        <v>68</v>
      </c>
      <c r="B33" s="123">
        <v>16</v>
      </c>
      <c r="C33" s="123">
        <v>12</v>
      </c>
      <c r="D33" s="123">
        <v>39</v>
      </c>
      <c r="E33" s="106"/>
      <c r="F33" s="105"/>
      <c r="G33" s="105"/>
      <c r="H33" s="105"/>
      <c r="I33" s="124">
        <v>10</v>
      </c>
      <c r="J33" s="124">
        <v>30</v>
      </c>
      <c r="K33" s="164">
        <v>10</v>
      </c>
      <c r="L33" s="164">
        <v>20</v>
      </c>
      <c r="P33" s="124">
        <v>6</v>
      </c>
      <c r="Q33" s="124">
        <v>18</v>
      </c>
      <c r="S33" s="124">
        <v>5</v>
      </c>
      <c r="T33" s="124">
        <v>15</v>
      </c>
      <c r="U33" s="229"/>
      <c r="V33" s="229"/>
      <c r="W33"/>
    </row>
    <row r="34" spans="1:25">
      <c r="A34" s="117" t="s">
        <v>69</v>
      </c>
      <c r="B34" s="123"/>
      <c r="C34" s="123"/>
      <c r="D34" s="124"/>
      <c r="I34" s="125"/>
      <c r="J34" s="124"/>
      <c r="K34" s="126"/>
      <c r="L34" s="126"/>
      <c r="P34" s="124"/>
      <c r="Q34" s="124"/>
      <c r="S34" s="124"/>
      <c r="T34" s="124"/>
      <c r="U34" s="229"/>
      <c r="V34" s="229"/>
      <c r="W34"/>
    </row>
    <row r="35" spans="1:25">
      <c r="A35" s="117" t="s">
        <v>70</v>
      </c>
      <c r="B35" s="123"/>
      <c r="C35" s="123"/>
      <c r="D35" s="124"/>
      <c r="I35" s="125"/>
      <c r="J35" s="124"/>
      <c r="K35" s="126"/>
      <c r="L35" s="126"/>
      <c r="P35" s="124"/>
      <c r="Q35" s="124"/>
      <c r="S35" s="124"/>
      <c r="T35" s="124"/>
      <c r="U35" s="229"/>
      <c r="V35" s="229"/>
      <c r="W35"/>
    </row>
    <row r="36" spans="1:25">
      <c r="A36" s="117" t="s">
        <v>71</v>
      </c>
      <c r="B36" s="123"/>
      <c r="C36" s="123"/>
      <c r="D36" s="124"/>
      <c r="I36" s="125"/>
      <c r="J36" s="124"/>
      <c r="K36" s="126"/>
      <c r="L36" s="126"/>
      <c r="P36" s="124"/>
      <c r="Q36" s="124"/>
      <c r="S36" s="124"/>
      <c r="T36" s="124"/>
      <c r="U36" s="229"/>
      <c r="V36" s="229"/>
      <c r="W36"/>
    </row>
    <row r="37" spans="1:25">
      <c r="A37" s="117" t="s">
        <v>72</v>
      </c>
      <c r="B37" s="123"/>
      <c r="C37" s="123"/>
      <c r="D37" s="124"/>
      <c r="I37" s="125"/>
      <c r="J37" s="124"/>
      <c r="K37" s="126"/>
      <c r="L37" s="126"/>
      <c r="P37" s="124"/>
      <c r="Q37" s="124"/>
      <c r="S37" s="124"/>
      <c r="T37" s="124"/>
      <c r="U37" s="229"/>
      <c r="V37" s="229"/>
      <c r="W37"/>
    </row>
    <row r="38" spans="1:25">
      <c r="A38" s="117" t="s">
        <v>73</v>
      </c>
      <c r="B38" s="123"/>
      <c r="C38" s="123"/>
      <c r="D38" s="124"/>
      <c r="I38" s="125"/>
      <c r="J38" s="124"/>
      <c r="K38" s="126"/>
      <c r="L38" s="126"/>
      <c r="P38" s="124"/>
      <c r="Q38" s="124"/>
      <c r="S38" s="124"/>
      <c r="T38" s="124"/>
      <c r="U38" s="229"/>
      <c r="V38" s="229"/>
      <c r="W38"/>
    </row>
    <row r="39" spans="1:25">
      <c r="A39" s="117" t="s">
        <v>74</v>
      </c>
      <c r="B39" s="123"/>
      <c r="C39" s="123"/>
      <c r="D39" s="124"/>
      <c r="I39" s="125"/>
      <c r="J39" s="124"/>
      <c r="K39" s="126"/>
      <c r="L39" s="126"/>
      <c r="P39" s="124"/>
      <c r="Q39" s="124"/>
      <c r="S39" s="124"/>
      <c r="T39" s="124"/>
      <c r="U39" s="229"/>
      <c r="V39" s="229"/>
      <c r="W39"/>
    </row>
    <row r="40" spans="1:25">
      <c r="A40" s="117" t="s">
        <v>75</v>
      </c>
      <c r="B40" s="123"/>
      <c r="C40" s="123"/>
      <c r="D40" s="124"/>
      <c r="I40" s="125"/>
      <c r="J40" s="124"/>
      <c r="K40" s="126"/>
      <c r="L40" s="126"/>
      <c r="P40" s="124"/>
      <c r="Q40" s="124"/>
      <c r="S40" s="124"/>
      <c r="T40" s="124"/>
      <c r="U40" s="229"/>
      <c r="V40" s="229"/>
      <c r="W40"/>
    </row>
    <row r="41" spans="1:25">
      <c r="A41" s="117" t="s">
        <v>77</v>
      </c>
      <c r="B41" s="123"/>
      <c r="C41" s="123"/>
      <c r="D41" s="124"/>
      <c r="I41" s="125"/>
      <c r="J41" s="124"/>
      <c r="K41" s="126"/>
      <c r="L41" s="126"/>
      <c r="P41" s="124"/>
      <c r="Q41" s="124"/>
      <c r="S41" s="124"/>
      <c r="T41" s="124"/>
      <c r="U41" s="229"/>
      <c r="V41" s="229"/>
      <c r="W41"/>
    </row>
    <row r="42" spans="1:25">
      <c r="A42" s="117" t="s">
        <v>78</v>
      </c>
      <c r="B42" s="123"/>
      <c r="C42" s="123"/>
      <c r="D42" s="124"/>
      <c r="I42" s="125"/>
      <c r="J42" s="124"/>
      <c r="K42" s="126"/>
      <c r="L42" s="126"/>
      <c r="P42" s="124"/>
      <c r="Q42" s="124"/>
      <c r="S42" s="124"/>
      <c r="T42" s="124"/>
      <c r="U42" s="229"/>
      <c r="V42" s="229"/>
      <c r="W42"/>
    </row>
    <row r="43" spans="1:25">
      <c r="A43" s="130" t="s">
        <v>80</v>
      </c>
      <c r="B43" s="339"/>
      <c r="C43" s="339"/>
      <c r="D43" s="131"/>
      <c r="E43" s="131"/>
      <c r="F43" s="132"/>
      <c r="G43" s="132"/>
      <c r="H43" s="132"/>
      <c r="I43" s="132"/>
      <c r="J43" s="131"/>
      <c r="K43" s="340"/>
      <c r="L43" s="34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0" t="s">
        <v>80</v>
      </c>
      <c r="X43" s="131"/>
      <c r="Y43" s="131"/>
    </row>
    <row r="44" spans="1:25">
      <c r="A44" s="117" t="s">
        <v>68</v>
      </c>
      <c r="B44" s="123">
        <v>17</v>
      </c>
      <c r="C44" s="123">
        <v>10</v>
      </c>
      <c r="D44" s="123">
        <v>45</v>
      </c>
      <c r="E44" s="106"/>
      <c r="F44" s="105"/>
      <c r="G44" s="105"/>
      <c r="H44" s="105"/>
      <c r="I44" s="124">
        <v>6</v>
      </c>
      <c r="J44" s="124">
        <v>35</v>
      </c>
      <c r="K44" s="164">
        <v>6</v>
      </c>
      <c r="L44" s="164">
        <v>25</v>
      </c>
      <c r="P44" s="124">
        <v>6</v>
      </c>
      <c r="Q44" s="124">
        <v>20</v>
      </c>
      <c r="S44" s="124">
        <v>5</v>
      </c>
      <c r="T44" s="124">
        <v>17</v>
      </c>
      <c r="U44" s="229"/>
      <c r="V44" s="229"/>
      <c r="W44"/>
    </row>
    <row r="45" spans="1:25">
      <c r="A45" s="117" t="s">
        <v>69</v>
      </c>
      <c r="B45" s="123"/>
      <c r="C45" s="123"/>
      <c r="D45" s="124"/>
      <c r="I45" s="125"/>
      <c r="J45" s="124"/>
      <c r="K45" s="126"/>
      <c r="L45" s="126"/>
      <c r="P45" s="124"/>
      <c r="Q45" s="124"/>
      <c r="S45" s="124"/>
      <c r="T45" s="124"/>
      <c r="U45" s="229"/>
      <c r="V45" s="229"/>
      <c r="W45"/>
    </row>
    <row r="46" spans="1:25">
      <c r="A46" s="117" t="s">
        <v>70</v>
      </c>
      <c r="B46" s="123"/>
      <c r="C46" s="123"/>
      <c r="D46" s="124"/>
      <c r="I46" s="125"/>
      <c r="J46" s="124"/>
      <c r="K46" s="126"/>
      <c r="L46" s="126"/>
      <c r="P46" s="124"/>
      <c r="Q46" s="124"/>
      <c r="S46" s="124"/>
      <c r="T46" s="124"/>
      <c r="U46" s="229"/>
      <c r="V46" s="229"/>
      <c r="W46"/>
    </row>
    <row r="47" spans="1:25">
      <c r="A47" s="117" t="s">
        <v>71</v>
      </c>
      <c r="B47" s="123"/>
      <c r="C47" s="123"/>
      <c r="D47" s="124"/>
      <c r="I47" s="125"/>
      <c r="J47" s="124"/>
      <c r="K47" s="126"/>
      <c r="L47" s="126"/>
      <c r="P47" s="124"/>
      <c r="Q47" s="124"/>
      <c r="S47" s="124"/>
      <c r="T47" s="124"/>
      <c r="U47" s="229"/>
      <c r="V47" s="229"/>
      <c r="W47"/>
    </row>
    <row r="48" spans="1:25">
      <c r="A48" s="117" t="s">
        <v>72</v>
      </c>
      <c r="B48" s="123"/>
      <c r="C48" s="123"/>
      <c r="D48" s="124"/>
      <c r="I48" s="125"/>
      <c r="J48" s="124"/>
      <c r="K48" s="126"/>
      <c r="L48" s="126"/>
      <c r="P48" s="124"/>
      <c r="Q48" s="124"/>
      <c r="S48" s="124"/>
      <c r="T48" s="124"/>
      <c r="U48" s="229"/>
      <c r="V48" s="229"/>
      <c r="W48"/>
    </row>
    <row r="49" spans="1:23">
      <c r="A49" s="117" t="s">
        <v>73</v>
      </c>
      <c r="B49" s="123"/>
      <c r="C49" s="123"/>
      <c r="D49" s="124"/>
      <c r="I49" s="125"/>
      <c r="J49" s="124"/>
      <c r="K49" s="126"/>
      <c r="L49" s="126"/>
      <c r="P49" s="124"/>
      <c r="Q49" s="124"/>
      <c r="S49" s="124"/>
      <c r="T49" s="124"/>
      <c r="U49" s="229"/>
      <c r="V49" s="229"/>
      <c r="W49"/>
    </row>
    <row r="50" spans="1:23">
      <c r="A50" s="117" t="s">
        <v>74</v>
      </c>
      <c r="B50" s="123"/>
      <c r="C50" s="123"/>
      <c r="D50" s="124"/>
      <c r="I50" s="125"/>
      <c r="J50" s="124"/>
      <c r="K50" s="126"/>
      <c r="L50" s="126"/>
      <c r="P50" s="124"/>
      <c r="Q50" s="124"/>
      <c r="S50" s="124"/>
      <c r="T50" s="124"/>
      <c r="U50" s="229"/>
      <c r="V50" s="229"/>
      <c r="W50"/>
    </row>
    <row r="51" spans="1:23">
      <c r="A51" s="117" t="s">
        <v>75</v>
      </c>
      <c r="B51" s="123"/>
      <c r="C51" s="123"/>
      <c r="D51" s="124"/>
      <c r="I51" s="125"/>
      <c r="J51" s="124"/>
      <c r="K51" s="126"/>
      <c r="L51" s="126"/>
      <c r="P51" s="124"/>
      <c r="Q51" s="124"/>
      <c r="S51" s="124"/>
      <c r="T51" s="124"/>
      <c r="U51" s="229"/>
      <c r="V51" s="229"/>
      <c r="W51"/>
    </row>
    <row r="52" spans="1:23">
      <c r="A52" s="117" t="s">
        <v>77</v>
      </c>
      <c r="B52" s="123"/>
      <c r="C52" s="123"/>
      <c r="D52" s="124"/>
      <c r="I52" s="125"/>
      <c r="J52" s="124"/>
      <c r="K52" s="126"/>
      <c r="L52" s="126"/>
      <c r="P52" s="124"/>
      <c r="Q52" s="124"/>
      <c r="S52" s="124"/>
      <c r="T52" s="124"/>
      <c r="U52" s="229"/>
      <c r="V52" s="229"/>
      <c r="W52"/>
    </row>
    <row r="53" spans="1:23">
      <c r="A53" s="117" t="s">
        <v>78</v>
      </c>
      <c r="B53" s="123"/>
      <c r="C53" s="123"/>
      <c r="D53" s="124"/>
      <c r="I53" s="125"/>
      <c r="J53" s="124"/>
      <c r="K53" s="126"/>
      <c r="L53" s="126"/>
      <c r="P53" s="124"/>
      <c r="Q53" s="124"/>
      <c r="S53" s="124"/>
      <c r="T53" s="124"/>
      <c r="U53" s="229"/>
      <c r="V53" s="229"/>
      <c r="W53"/>
    </row>
    <row r="54" spans="1:23">
      <c r="K54" s="120"/>
      <c r="L54" s="120"/>
    </row>
    <row r="55" spans="1:23">
      <c r="K55" s="120"/>
      <c r="L55" s="120"/>
    </row>
    <row r="56" spans="1:23">
      <c r="K56" s="120"/>
      <c r="L56" s="120"/>
    </row>
    <row r="57" spans="1:23">
      <c r="K57" s="120"/>
      <c r="L57" s="120"/>
    </row>
    <row r="58" spans="1:23">
      <c r="K58" s="120"/>
      <c r="L58" s="120"/>
    </row>
    <row r="59" spans="1:23">
      <c r="K59" s="120"/>
      <c r="L59" s="120"/>
    </row>
    <row r="60" spans="1:23">
      <c r="K60" s="120"/>
      <c r="L60" s="120"/>
    </row>
    <row r="61" spans="1:23">
      <c r="K61" s="120"/>
      <c r="L61" s="120"/>
    </row>
    <row r="62" spans="1:23">
      <c r="K62" s="120"/>
      <c r="L62" s="120"/>
    </row>
    <row r="63" spans="1:23">
      <c r="K63" s="120"/>
      <c r="L63" s="120"/>
    </row>
    <row r="94" spans="1:1">
      <c r="A94" s="118" t="s">
        <v>58</v>
      </c>
    </row>
    <row r="95" spans="1:1">
      <c r="A95" s="119" t="s">
        <v>59</v>
      </c>
    </row>
  </sheetData>
  <mergeCells count="11">
    <mergeCell ref="U3:V3"/>
    <mergeCell ref="U2:V2"/>
    <mergeCell ref="C3:D3"/>
    <mergeCell ref="K2:Q2"/>
    <mergeCell ref="C2:D2"/>
    <mergeCell ref="R2:T2"/>
    <mergeCell ref="G3:H3"/>
    <mergeCell ref="E2:J2"/>
    <mergeCell ref="I3:J3"/>
    <mergeCell ref="K3:L3"/>
    <mergeCell ref="S3:T3"/>
  </mergeCells>
  <phoneticPr fontId="13" type="noConversion"/>
  <pageMargins left="0.70000000000000007" right="0.70000000000000007" top="0.75000000000000011" bottom="0.75000000000000011" header="0.30000000000000004" footer="0.30000000000000004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4"/>
  <sheetViews>
    <sheetView topLeftCell="A14" zoomScale="150" zoomScaleNormal="150" zoomScalePageLayoutView="150" workbookViewId="0">
      <selection activeCell="A4" sqref="A4"/>
    </sheetView>
  </sheetViews>
  <sheetFormatPr baseColWidth="10" defaultColWidth="11.5" defaultRowHeight="14" x14ac:dyDescent="0"/>
  <cols>
    <col min="3" max="3" width="42.83203125" customWidth="1"/>
  </cols>
  <sheetData>
    <row r="3" spans="2:12" ht="15" thickBot="1">
      <c r="B3" s="5" t="s">
        <v>49</v>
      </c>
    </row>
    <row r="4" spans="2:12" ht="35.25" customHeight="1" thickBot="1">
      <c r="B4" s="291" t="s">
        <v>106</v>
      </c>
      <c r="C4" s="292" t="s">
        <v>4</v>
      </c>
      <c r="D4" s="293" t="s">
        <v>84</v>
      </c>
      <c r="E4" s="294" t="s">
        <v>85</v>
      </c>
      <c r="F4" s="294" t="s">
        <v>90</v>
      </c>
      <c r="G4" s="295" t="s">
        <v>91</v>
      </c>
      <c r="H4" s="33"/>
      <c r="I4" s="33"/>
      <c r="J4" s="5"/>
      <c r="K4" s="148"/>
      <c r="L4" s="34"/>
    </row>
    <row r="5" spans="2:12">
      <c r="B5" s="315"/>
      <c r="C5" s="316" t="s">
        <v>216</v>
      </c>
      <c r="D5" s="316">
        <f>'1. Data Entry'!B6</f>
        <v>14</v>
      </c>
      <c r="E5" s="317">
        <f>'1. Data Entry'!B7</f>
        <v>15</v>
      </c>
      <c r="F5" s="318">
        <f>'1. Data Entry'!B8</f>
        <v>16</v>
      </c>
      <c r="G5" s="319">
        <f>'1. Data Entry'!B9</f>
        <v>17</v>
      </c>
      <c r="H5" s="2"/>
      <c r="I5" s="2"/>
      <c r="L5" s="35"/>
    </row>
    <row r="6" spans="2:12">
      <c r="B6" s="36" t="s">
        <v>27</v>
      </c>
      <c r="C6" s="100" t="s">
        <v>215</v>
      </c>
      <c r="D6" s="296">
        <f>'4. Formulas'!I5</f>
        <v>56</v>
      </c>
      <c r="E6" s="297">
        <f>'4. Formulas'!I16</f>
        <v>60</v>
      </c>
      <c r="F6" s="298">
        <f>'4. Formulas'!I27</f>
        <v>64</v>
      </c>
      <c r="G6" s="307">
        <f>'4. Formulas'!I38</f>
        <v>68</v>
      </c>
      <c r="H6" s="2"/>
      <c r="I6" s="2"/>
      <c r="L6" s="34"/>
    </row>
    <row r="7" spans="2:12">
      <c r="B7" s="37"/>
      <c r="C7" s="101" t="s">
        <v>26</v>
      </c>
      <c r="D7" s="299">
        <f>'1. Data Entry'!C6</f>
        <v>10</v>
      </c>
      <c r="E7" s="300">
        <f>'1. Data Entry'!C7</f>
        <v>11</v>
      </c>
      <c r="F7" s="60">
        <f>'1. Data Entry'!C8</f>
        <v>12</v>
      </c>
      <c r="G7" s="308">
        <f>'1. Data Entry'!C9</f>
        <v>10</v>
      </c>
      <c r="H7" s="2"/>
      <c r="I7" s="2"/>
      <c r="L7" s="34"/>
    </row>
    <row r="8" spans="2:12">
      <c r="B8" s="36"/>
      <c r="C8" s="101" t="s">
        <v>42</v>
      </c>
      <c r="D8" s="299">
        <f>'1. Data Entry'!D6</f>
        <v>39</v>
      </c>
      <c r="E8" s="300">
        <f>'1. Data Entry'!D7</f>
        <v>41</v>
      </c>
      <c r="F8" s="60">
        <f>'1. Data Entry'!D8</f>
        <v>39</v>
      </c>
      <c r="G8" s="308">
        <f>'1. Data Entry'!D9</f>
        <v>45</v>
      </c>
      <c r="H8" s="4"/>
      <c r="I8" s="4"/>
      <c r="L8" s="34"/>
    </row>
    <row r="9" spans="2:12">
      <c r="B9" s="199" t="s">
        <v>16</v>
      </c>
      <c r="C9" s="100" t="s">
        <v>7</v>
      </c>
      <c r="D9" s="296">
        <f>'4. Formulas'!F5</f>
        <v>49</v>
      </c>
      <c r="E9" s="297">
        <f>'4. Formulas'!F16</f>
        <v>52</v>
      </c>
      <c r="F9" s="298">
        <f>'4. Formulas'!F27</f>
        <v>51</v>
      </c>
      <c r="G9" s="307">
        <f>'4. Formulas'!F38</f>
        <v>55</v>
      </c>
      <c r="H9" s="2"/>
      <c r="I9" s="2"/>
      <c r="L9" s="34"/>
    </row>
    <row r="10" spans="2:12">
      <c r="B10" s="289"/>
      <c r="C10" s="290" t="s">
        <v>110</v>
      </c>
      <c r="D10" s="301">
        <f>'1. Data Entry'!F6</f>
        <v>0</v>
      </c>
      <c r="E10" s="302">
        <f>'1. Data Entry'!F7</f>
        <v>0</v>
      </c>
      <c r="F10" s="303">
        <f>'1. Data Entry'!F8</f>
        <v>0</v>
      </c>
      <c r="G10" s="309">
        <f>'1. Data Entry'!F9</f>
        <v>0</v>
      </c>
      <c r="H10" s="2"/>
      <c r="I10" s="2"/>
      <c r="L10" s="34"/>
    </row>
    <row r="11" spans="2:12">
      <c r="B11" s="289"/>
      <c r="C11" s="290" t="s">
        <v>184</v>
      </c>
      <c r="D11" s="301">
        <f>'1. Data Entry'!E6</f>
        <v>0</v>
      </c>
      <c r="E11" s="302">
        <f>'1. Data Entry'!E7</f>
        <v>0</v>
      </c>
      <c r="F11" s="303">
        <f>'1. Data Entry'!E8</f>
        <v>0</v>
      </c>
      <c r="G11" s="309">
        <f>'1. Data Entry'!E9</f>
        <v>0</v>
      </c>
      <c r="H11" s="2"/>
      <c r="I11" s="2"/>
      <c r="L11" s="34"/>
    </row>
    <row r="12" spans="2:12" ht="13" customHeight="1">
      <c r="B12" s="289"/>
      <c r="C12" s="290" t="s">
        <v>209</v>
      </c>
      <c r="D12" s="301">
        <f>'1. Data Entry'!G6</f>
        <v>0</v>
      </c>
      <c r="E12" s="302">
        <f>'1. Data Entry'!G7</f>
        <v>0</v>
      </c>
      <c r="F12" s="303">
        <f>'1. Data Entry'!G8</f>
        <v>0</v>
      </c>
      <c r="G12" s="309">
        <f>'1. Data Entry'!G9</f>
        <v>0</v>
      </c>
      <c r="H12" s="2"/>
      <c r="I12" s="2"/>
      <c r="L12" s="34"/>
    </row>
    <row r="13" spans="2:12">
      <c r="B13" s="289"/>
      <c r="C13" s="290" t="s">
        <v>210</v>
      </c>
      <c r="D13" s="301">
        <f>'1. Data Entry'!H6</f>
        <v>0</v>
      </c>
      <c r="E13" s="302">
        <f>'1. Data Entry'!H7</f>
        <v>0</v>
      </c>
      <c r="F13" s="303">
        <f>'1. Data Entry'!H8</f>
        <v>0</v>
      </c>
      <c r="G13" s="309">
        <f>'1. Data Entry'!H9</f>
        <v>0</v>
      </c>
      <c r="H13" s="4"/>
      <c r="I13" s="4"/>
      <c r="L13" s="34"/>
    </row>
    <row r="14" spans="2:12" ht="14.25" customHeight="1">
      <c r="B14" s="199" t="s">
        <v>34</v>
      </c>
      <c r="C14" s="100" t="s">
        <v>44</v>
      </c>
      <c r="D14" s="296">
        <f>'4. Formulas'!F6</f>
        <v>41</v>
      </c>
      <c r="E14" s="297">
        <f>'4. Formulas'!F17</f>
        <v>39</v>
      </c>
      <c r="F14" s="298">
        <f>'4. Formulas'!F28</f>
        <v>40</v>
      </c>
      <c r="G14" s="307">
        <f>'4. Formulas'!F39</f>
        <v>41</v>
      </c>
      <c r="H14" s="2"/>
      <c r="I14" s="2"/>
    </row>
    <row r="15" spans="2:12" ht="14.25" customHeight="1">
      <c r="B15" s="38" t="s">
        <v>35</v>
      </c>
      <c r="C15" s="102" t="s">
        <v>92</v>
      </c>
      <c r="D15" s="304">
        <f>'4. Formulas'!F7</f>
        <v>21</v>
      </c>
      <c r="E15" s="305">
        <f>'4. Formulas'!F18</f>
        <v>30</v>
      </c>
      <c r="F15" s="306">
        <f>'4. Formulas'!F29</f>
        <v>30</v>
      </c>
      <c r="G15" s="310">
        <f>'4. Formulas'!F40</f>
        <v>31</v>
      </c>
      <c r="H15" s="2"/>
      <c r="I15" s="2"/>
    </row>
    <row r="16" spans="2:12" ht="14.25" customHeight="1">
      <c r="B16" s="38"/>
      <c r="C16" s="290" t="s">
        <v>185</v>
      </c>
      <c r="D16" s="301">
        <f>'1. Data Entry'!M6</f>
        <v>0</v>
      </c>
      <c r="E16" s="302">
        <f>'1. Data Entry'!M7</f>
        <v>0</v>
      </c>
      <c r="F16" s="303">
        <f>'1. Data Entry'!M8</f>
        <v>0</v>
      </c>
      <c r="G16" s="309">
        <f>'1. Data Entry'!M9</f>
        <v>0</v>
      </c>
      <c r="H16" s="2"/>
      <c r="I16" s="2"/>
    </row>
    <row r="17" spans="2:12" ht="14.25" customHeight="1">
      <c r="B17" s="38"/>
      <c r="C17" s="290" t="s">
        <v>186</v>
      </c>
      <c r="D17" s="301">
        <f>'1. Data Entry'!N6</f>
        <v>0</v>
      </c>
      <c r="E17" s="302">
        <f>'1. Data Entry'!N7</f>
        <v>0</v>
      </c>
      <c r="F17" s="303">
        <f>'1. Data Entry'!N8</f>
        <v>0</v>
      </c>
      <c r="G17" s="309">
        <f>'1. Data Entry'!N9</f>
        <v>0</v>
      </c>
      <c r="H17" s="2"/>
      <c r="I17" s="2"/>
    </row>
    <row r="18" spans="2:12">
      <c r="B18" s="38"/>
      <c r="C18" s="290" t="s">
        <v>187</v>
      </c>
      <c r="D18" s="301">
        <f>'1. Data Entry'!O6</f>
        <v>0</v>
      </c>
      <c r="E18" s="302">
        <f>'1. Data Entry'!O7</f>
        <v>0</v>
      </c>
      <c r="F18" s="303">
        <f>'1. Data Entry'!O8</f>
        <v>0</v>
      </c>
      <c r="G18" s="309">
        <f>'1. Data Entry'!O9</f>
        <v>0</v>
      </c>
      <c r="H18" s="2"/>
      <c r="I18" s="2"/>
      <c r="K18" s="5"/>
      <c r="L18" s="5"/>
    </row>
    <row r="19" spans="2:12">
      <c r="B19" s="199" t="s">
        <v>45</v>
      </c>
      <c r="C19" s="100" t="s">
        <v>19</v>
      </c>
      <c r="D19" s="296">
        <f>'4. Formulas'!F8</f>
        <v>17</v>
      </c>
      <c r="E19" s="297">
        <f>'4. Formulas'!F19</f>
        <v>24</v>
      </c>
      <c r="F19" s="298">
        <f>'4. Formulas'!F30</f>
        <v>24</v>
      </c>
      <c r="G19" s="307">
        <f>'4. Formulas'!F41</f>
        <v>26</v>
      </c>
      <c r="H19" s="2"/>
      <c r="I19" s="2"/>
    </row>
    <row r="20" spans="2:12">
      <c r="B20" s="199" t="s">
        <v>33</v>
      </c>
      <c r="C20" s="100" t="s">
        <v>47</v>
      </c>
      <c r="D20" s="296">
        <f>'4. Formulas'!F9</f>
        <v>8</v>
      </c>
      <c r="E20" s="297">
        <f>'4. Formulas'!F20</f>
        <v>15</v>
      </c>
      <c r="F20" s="298">
        <f>'4. Formulas'!F31</f>
        <v>20</v>
      </c>
      <c r="G20" s="307">
        <f>'4. Formulas'!F42</f>
        <v>22</v>
      </c>
      <c r="H20" s="2"/>
      <c r="I20" s="2"/>
    </row>
    <row r="21" spans="2:12" ht="15" thickBot="1">
      <c r="B21" s="200" t="s">
        <v>46</v>
      </c>
      <c r="C21" s="103" t="s">
        <v>183</v>
      </c>
      <c r="D21" s="311">
        <f>'4. Formulas'!F10</f>
        <v>0</v>
      </c>
      <c r="E21" s="312">
        <f>'4. Formulas'!F21</f>
        <v>0</v>
      </c>
      <c r="F21" s="313">
        <f>'4. Formulas'!F32</f>
        <v>0</v>
      </c>
      <c r="G21" s="314">
        <f>'4. Formulas'!F43</f>
        <v>0</v>
      </c>
      <c r="H21" s="2"/>
      <c r="I21" s="2"/>
    </row>
    <row r="23" spans="2:12" ht="25">
      <c r="C23" s="341" t="s">
        <v>218</v>
      </c>
      <c r="D23" s="345">
        <f>'1. Data Entry'!X6</f>
        <v>2</v>
      </c>
      <c r="E23" s="345">
        <f>'1. Data Entry'!X7</f>
        <v>0</v>
      </c>
      <c r="F23" s="345">
        <f>'1. Data Entry'!X8</f>
        <v>0</v>
      </c>
      <c r="G23" s="342">
        <f>'1. Data Entry'!X9</f>
        <v>0</v>
      </c>
    </row>
    <row r="24" spans="2:12" ht="25">
      <c r="C24" s="343" t="s">
        <v>217</v>
      </c>
      <c r="D24" s="346">
        <f>'1. Data Entry'!Y6</f>
        <v>1</v>
      </c>
      <c r="E24" s="346">
        <f>'1. Data Entry'!Y7</f>
        <v>0</v>
      </c>
      <c r="F24" s="346">
        <f>'1. Data Entry'!Y8</f>
        <v>0</v>
      </c>
      <c r="G24" s="344">
        <f>'1. Data Entry'!Y9</f>
        <v>0</v>
      </c>
    </row>
  </sheetData>
  <phoneticPr fontId="13" type="noConversion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2"/>
  <sheetViews>
    <sheetView topLeftCell="X1" zoomScale="75" zoomScaleNormal="75" zoomScalePageLayoutView="75" workbookViewId="0">
      <selection activeCell="AU38" sqref="AU38"/>
    </sheetView>
  </sheetViews>
  <sheetFormatPr baseColWidth="10" defaultColWidth="8.83203125" defaultRowHeight="14" x14ac:dyDescent="0"/>
  <cols>
    <col min="5" max="5" width="14.6640625" customWidth="1"/>
    <col min="6" max="6" width="35.83203125" customWidth="1"/>
    <col min="9" max="9" width="26.83203125" customWidth="1"/>
    <col min="12" max="12" width="11.83203125" customWidth="1"/>
    <col min="13" max="13" width="11.83203125" style="95" customWidth="1"/>
    <col min="17" max="17" width="8.83203125" style="2"/>
    <col min="18" max="18" width="33.1640625" customWidth="1"/>
    <col min="20" max="20" width="10.5" customWidth="1"/>
    <col min="26" max="26" width="8.83203125" style="95"/>
    <col min="27" max="27" width="8.5" customWidth="1"/>
    <col min="28" max="28" width="17" customWidth="1"/>
    <col min="29" max="29" width="14.83203125" customWidth="1"/>
    <col min="38" max="38" width="13.83203125" customWidth="1"/>
    <col min="39" max="39" width="8.83203125" style="95"/>
    <col min="43" max="43" width="38.6640625" customWidth="1"/>
    <col min="44" max="44" width="13" customWidth="1"/>
  </cols>
  <sheetData>
    <row r="2" spans="2:50" s="46" customFormat="1" ht="18">
      <c r="D2" s="49" t="s">
        <v>95</v>
      </c>
      <c r="M2" s="95"/>
      <c r="O2" s="49" t="s">
        <v>95</v>
      </c>
      <c r="Q2" s="59"/>
      <c r="Z2" s="95"/>
      <c r="AB2" s="49" t="s">
        <v>95</v>
      </c>
      <c r="AM2" s="95"/>
      <c r="AO2" s="49" t="s">
        <v>95</v>
      </c>
    </row>
    <row r="3" spans="2:50" ht="18">
      <c r="B3" s="91"/>
      <c r="C3" s="54"/>
      <c r="D3" s="376"/>
      <c r="E3" s="376"/>
      <c r="F3" s="376"/>
      <c r="G3" s="376"/>
      <c r="H3" s="376"/>
      <c r="I3" s="376"/>
      <c r="J3" s="376"/>
      <c r="K3" s="376"/>
      <c r="L3" s="377"/>
      <c r="N3" s="91"/>
      <c r="O3" s="54"/>
      <c r="P3" s="54"/>
      <c r="Q3" s="54"/>
      <c r="R3" s="96"/>
      <c r="S3" s="54"/>
      <c r="T3" s="54"/>
      <c r="U3" s="54"/>
      <c r="V3" s="54"/>
      <c r="W3" s="54"/>
      <c r="X3" s="54"/>
      <c r="Y3" s="92"/>
      <c r="Z3" s="80"/>
      <c r="AA3" s="91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92"/>
      <c r="AM3" s="80"/>
      <c r="AN3" s="91"/>
      <c r="AO3" s="54"/>
      <c r="AP3" s="54"/>
      <c r="AQ3" s="54"/>
      <c r="AR3" s="54"/>
      <c r="AS3" s="54"/>
      <c r="AT3" s="54"/>
      <c r="AU3" s="54"/>
      <c r="AV3" s="54"/>
      <c r="AW3" s="54"/>
      <c r="AX3" s="92"/>
    </row>
    <row r="4" spans="2:50">
      <c r="B4" s="93"/>
      <c r="C4" s="2"/>
      <c r="D4" s="2"/>
      <c r="E4" s="2"/>
      <c r="F4" s="2"/>
      <c r="G4" s="2"/>
      <c r="H4" s="2"/>
      <c r="I4" s="2"/>
      <c r="J4" s="2"/>
      <c r="K4" s="2"/>
      <c r="L4" s="55"/>
      <c r="N4" s="93"/>
      <c r="O4" s="2"/>
      <c r="P4" s="2"/>
      <c r="R4" s="2"/>
      <c r="S4" s="2"/>
      <c r="T4" s="2"/>
      <c r="U4" s="2"/>
      <c r="V4" s="2"/>
      <c r="W4" s="2"/>
      <c r="X4" s="2"/>
      <c r="Y4" s="55"/>
      <c r="Z4" s="80"/>
      <c r="AA4" s="93"/>
      <c r="AB4" s="2"/>
      <c r="AC4" s="2"/>
      <c r="AD4" s="2"/>
      <c r="AE4" s="2"/>
      <c r="AF4" s="2"/>
      <c r="AG4" s="2"/>
      <c r="AH4" s="2"/>
      <c r="AI4" s="2"/>
      <c r="AJ4" s="2"/>
      <c r="AK4" s="2"/>
      <c r="AL4" s="55"/>
      <c r="AM4" s="80"/>
      <c r="AN4" s="93"/>
      <c r="AO4" s="2"/>
      <c r="AP4" s="2"/>
      <c r="AQ4" s="2"/>
      <c r="AR4" s="2"/>
      <c r="AS4" s="2"/>
      <c r="AT4" s="2"/>
      <c r="AU4" s="2"/>
      <c r="AV4" s="2"/>
      <c r="AW4" s="2"/>
      <c r="AX4" s="55"/>
    </row>
    <row r="5" spans="2:50">
      <c r="B5" s="93"/>
      <c r="C5" s="2"/>
      <c r="D5" s="2"/>
      <c r="E5" s="2"/>
      <c r="F5" s="2"/>
      <c r="G5" s="2"/>
      <c r="H5" s="2"/>
      <c r="I5" s="2"/>
      <c r="J5" s="2"/>
      <c r="K5" s="2"/>
      <c r="L5" s="55"/>
      <c r="N5" s="93"/>
      <c r="O5" s="2"/>
      <c r="P5" s="2"/>
      <c r="R5" s="2"/>
      <c r="S5" s="2"/>
      <c r="T5" s="2"/>
      <c r="U5" s="2"/>
      <c r="V5" s="2"/>
      <c r="W5" s="2"/>
      <c r="X5" s="2"/>
      <c r="Y5" s="55"/>
      <c r="Z5" s="80"/>
      <c r="AA5" s="93"/>
      <c r="AB5" s="2"/>
      <c r="AC5" s="2"/>
      <c r="AD5" s="2"/>
      <c r="AE5" s="2"/>
      <c r="AF5" s="2"/>
      <c r="AG5" s="2"/>
      <c r="AH5" s="2"/>
      <c r="AI5" s="2"/>
      <c r="AJ5" s="2"/>
      <c r="AK5" s="2"/>
      <c r="AL5" s="55"/>
      <c r="AM5" s="80"/>
      <c r="AN5" s="93"/>
      <c r="AO5" s="2"/>
      <c r="AP5" s="2"/>
      <c r="AQ5" s="2"/>
      <c r="AR5" s="2"/>
      <c r="AS5" s="2"/>
      <c r="AT5" s="2"/>
      <c r="AU5" s="2"/>
      <c r="AV5" s="2"/>
      <c r="AW5" s="2"/>
      <c r="AX5" s="55"/>
    </row>
    <row r="6" spans="2:50">
      <c r="B6" s="93"/>
      <c r="C6" s="2"/>
      <c r="D6" s="2"/>
      <c r="E6" s="2"/>
      <c r="F6" s="2"/>
      <c r="G6" s="2"/>
      <c r="H6" s="2"/>
      <c r="I6" s="2"/>
      <c r="J6" s="2"/>
      <c r="K6" s="2"/>
      <c r="L6" s="55"/>
      <c r="N6" s="93"/>
      <c r="O6" s="2"/>
      <c r="P6" s="2"/>
      <c r="R6" s="2"/>
      <c r="S6" s="2"/>
      <c r="T6" s="2"/>
      <c r="U6" s="2"/>
      <c r="V6" s="2"/>
      <c r="W6" s="2"/>
      <c r="X6" s="2"/>
      <c r="Y6" s="55"/>
      <c r="Z6" s="80"/>
      <c r="AA6" s="93"/>
      <c r="AB6" s="2"/>
      <c r="AC6" s="2"/>
      <c r="AD6" s="2"/>
      <c r="AE6" s="2"/>
      <c r="AF6" s="2"/>
      <c r="AG6" s="2"/>
      <c r="AH6" s="2"/>
      <c r="AI6" s="2"/>
      <c r="AJ6" s="2"/>
      <c r="AK6" s="2"/>
      <c r="AL6" s="55"/>
      <c r="AM6" s="80"/>
      <c r="AN6" s="93"/>
      <c r="AO6" s="2"/>
      <c r="AP6" s="2"/>
      <c r="AQ6" s="2"/>
      <c r="AR6" s="2"/>
      <c r="AS6" s="2"/>
      <c r="AT6" s="2"/>
      <c r="AU6" s="2"/>
      <c r="AV6" s="2"/>
      <c r="AW6" s="2"/>
      <c r="AX6" s="55"/>
    </row>
    <row r="7" spans="2:50">
      <c r="B7" s="93"/>
      <c r="C7" s="2"/>
      <c r="D7" s="2"/>
      <c r="E7" s="2"/>
      <c r="F7" s="2"/>
      <c r="G7" s="2"/>
      <c r="H7" s="2"/>
      <c r="I7" s="2"/>
      <c r="J7" s="2"/>
      <c r="K7" s="2"/>
      <c r="L7" s="55"/>
      <c r="N7" s="93"/>
      <c r="O7" s="2"/>
      <c r="P7" s="2"/>
      <c r="R7" s="2"/>
      <c r="S7" s="2"/>
      <c r="T7" s="2"/>
      <c r="U7" s="2"/>
      <c r="V7" s="2"/>
      <c r="W7" s="2"/>
      <c r="X7" s="2"/>
      <c r="Y7" s="55"/>
      <c r="Z7" s="80"/>
      <c r="AA7" s="93"/>
      <c r="AB7" s="2"/>
      <c r="AC7" s="2"/>
      <c r="AD7" s="2"/>
      <c r="AE7" s="2"/>
      <c r="AF7" s="2"/>
      <c r="AG7" s="2"/>
      <c r="AH7" s="2"/>
      <c r="AI7" s="2"/>
      <c r="AJ7" s="2"/>
      <c r="AK7" s="2"/>
      <c r="AL7" s="55"/>
      <c r="AM7" s="80"/>
      <c r="AN7" s="93"/>
      <c r="AO7" s="2"/>
      <c r="AP7" s="2"/>
      <c r="AQ7" s="2"/>
      <c r="AR7" s="2"/>
      <c r="AS7" s="2"/>
      <c r="AT7" s="2"/>
      <c r="AU7" s="2"/>
      <c r="AV7" s="2"/>
      <c r="AW7" s="2"/>
      <c r="AX7" s="55"/>
    </row>
    <row r="8" spans="2:50">
      <c r="B8" s="93"/>
      <c r="C8" s="2"/>
      <c r="D8" s="2"/>
      <c r="E8" s="2"/>
      <c r="F8" s="2"/>
      <c r="G8" s="2"/>
      <c r="H8" s="2"/>
      <c r="I8" s="2"/>
      <c r="J8" s="2"/>
      <c r="K8" s="2"/>
      <c r="L8" s="55"/>
      <c r="N8" s="93"/>
      <c r="O8" s="2"/>
      <c r="P8" s="2"/>
      <c r="R8" s="2"/>
      <c r="S8" s="2"/>
      <c r="T8" s="2"/>
      <c r="U8" s="2"/>
      <c r="V8" s="2"/>
      <c r="W8" s="2"/>
      <c r="X8" s="2"/>
      <c r="Y8" s="55"/>
      <c r="Z8" s="80"/>
      <c r="AA8" s="93"/>
      <c r="AB8" s="2"/>
      <c r="AC8" s="2"/>
      <c r="AD8" s="2"/>
      <c r="AE8" s="2"/>
      <c r="AF8" s="2"/>
      <c r="AG8" s="2"/>
      <c r="AH8" s="2"/>
      <c r="AI8" s="2"/>
      <c r="AJ8" s="2"/>
      <c r="AK8" s="2"/>
      <c r="AL8" s="55"/>
      <c r="AM8" s="80"/>
      <c r="AN8" s="93"/>
      <c r="AO8" s="2"/>
      <c r="AP8" s="2"/>
      <c r="AQ8" s="2"/>
      <c r="AR8" s="2"/>
      <c r="AS8" s="2"/>
      <c r="AT8" s="2"/>
      <c r="AU8" s="2"/>
      <c r="AV8" s="2"/>
      <c r="AW8" s="2"/>
      <c r="AX8" s="55"/>
    </row>
    <row r="9" spans="2:50">
      <c r="B9" s="93"/>
      <c r="C9" s="2"/>
      <c r="D9" s="2"/>
      <c r="E9" s="2"/>
      <c r="F9" s="2"/>
      <c r="G9" s="2"/>
      <c r="H9" s="2"/>
      <c r="I9" s="2"/>
      <c r="J9" s="2"/>
      <c r="K9" s="2"/>
      <c r="L9" s="55"/>
      <c r="N9" s="93"/>
      <c r="O9" s="2"/>
      <c r="P9" s="2"/>
      <c r="R9" s="2"/>
      <c r="S9" s="2"/>
      <c r="T9" s="2"/>
      <c r="U9" s="2"/>
      <c r="V9" s="2"/>
      <c r="W9" s="2"/>
      <c r="X9" s="2"/>
      <c r="Y9" s="55"/>
      <c r="Z9" s="80"/>
      <c r="AA9" s="93"/>
      <c r="AB9" s="2"/>
      <c r="AC9" s="2"/>
      <c r="AD9" s="2"/>
      <c r="AE9" s="2"/>
      <c r="AF9" s="2"/>
      <c r="AG9" s="2"/>
      <c r="AH9" s="2"/>
      <c r="AI9" s="2"/>
      <c r="AJ9" s="2"/>
      <c r="AK9" s="2"/>
      <c r="AL9" s="55"/>
      <c r="AM9" s="80"/>
      <c r="AN9" s="93"/>
      <c r="AO9" s="2"/>
      <c r="AP9" s="2"/>
      <c r="AQ9" s="2"/>
      <c r="AR9" s="2"/>
      <c r="AS9" s="2"/>
      <c r="AT9" s="2"/>
      <c r="AU9" s="2"/>
      <c r="AV9" s="2"/>
      <c r="AW9" s="2"/>
      <c r="AX9" s="55"/>
    </row>
    <row r="10" spans="2:50">
      <c r="B10" s="93"/>
      <c r="C10" s="2"/>
      <c r="D10" s="2"/>
      <c r="E10" s="2"/>
      <c r="F10" s="2"/>
      <c r="G10" s="2"/>
      <c r="H10" s="2"/>
      <c r="I10" s="2"/>
      <c r="J10" s="2"/>
      <c r="K10" s="2"/>
      <c r="L10" s="55"/>
      <c r="N10" s="93"/>
      <c r="O10" s="2"/>
      <c r="P10" s="2"/>
      <c r="R10" s="2"/>
      <c r="S10" s="2"/>
      <c r="T10" s="2"/>
      <c r="U10" s="2"/>
      <c r="V10" s="2"/>
      <c r="W10" s="2"/>
      <c r="X10" s="2"/>
      <c r="Y10" s="55"/>
      <c r="Z10" s="80"/>
      <c r="AA10" s="9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55"/>
      <c r="AM10" s="80"/>
      <c r="AN10" s="93"/>
      <c r="AO10" s="2"/>
      <c r="AP10" s="2"/>
      <c r="AQ10" s="2"/>
      <c r="AR10" s="2"/>
      <c r="AS10" s="2"/>
      <c r="AT10" s="2"/>
      <c r="AU10" s="2"/>
      <c r="AV10" s="2"/>
      <c r="AW10" s="2"/>
      <c r="AX10" s="55"/>
    </row>
    <row r="11" spans="2:50">
      <c r="B11" s="93"/>
      <c r="C11" s="2"/>
      <c r="D11" s="2"/>
      <c r="E11" s="2"/>
      <c r="F11" s="2"/>
      <c r="G11" s="2"/>
      <c r="H11" s="2"/>
      <c r="I11" s="2"/>
      <c r="J11" s="2"/>
      <c r="K11" s="2"/>
      <c r="L11" s="55"/>
      <c r="N11" s="93"/>
      <c r="O11" s="2"/>
      <c r="P11" s="2"/>
      <c r="R11" s="2"/>
      <c r="S11" s="2"/>
      <c r="T11" s="2"/>
      <c r="U11" s="2"/>
      <c r="V11" s="2"/>
      <c r="W11" s="2"/>
      <c r="X11" s="2"/>
      <c r="Y11" s="55"/>
      <c r="Z11" s="80"/>
      <c r="AA11" s="9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55"/>
      <c r="AM11" s="80"/>
      <c r="AN11" s="93"/>
      <c r="AO11" s="2"/>
      <c r="AP11" s="2"/>
      <c r="AQ11" s="2"/>
      <c r="AR11" s="2"/>
      <c r="AS11" s="2"/>
      <c r="AT11" s="2"/>
      <c r="AU11" s="2"/>
      <c r="AV11" s="2"/>
      <c r="AW11" s="2"/>
      <c r="AX11" s="55"/>
    </row>
    <row r="12" spans="2:50">
      <c r="B12" s="93"/>
      <c r="C12" s="2"/>
      <c r="D12" s="2"/>
      <c r="E12" s="2"/>
      <c r="F12" s="2"/>
      <c r="G12" s="2"/>
      <c r="H12" s="2"/>
      <c r="I12" s="2"/>
      <c r="J12" s="2"/>
      <c r="K12" s="2"/>
      <c r="L12" s="55"/>
      <c r="N12" s="93"/>
      <c r="O12" s="2"/>
      <c r="P12" s="2"/>
      <c r="R12" s="2"/>
      <c r="S12" s="2"/>
      <c r="T12" s="2"/>
      <c r="U12" s="2"/>
      <c r="V12" s="2"/>
      <c r="W12" s="2"/>
      <c r="X12" s="2"/>
      <c r="Y12" s="55"/>
      <c r="Z12" s="80"/>
      <c r="AA12" s="9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55"/>
      <c r="AM12" s="80"/>
      <c r="AN12" s="93"/>
      <c r="AO12" s="2"/>
      <c r="AP12" s="2"/>
      <c r="AQ12" s="2"/>
      <c r="AR12" s="2"/>
      <c r="AS12" s="2"/>
      <c r="AT12" s="2"/>
      <c r="AU12" s="2"/>
      <c r="AV12" s="2"/>
      <c r="AW12" s="2"/>
      <c r="AX12" s="55"/>
    </row>
    <row r="13" spans="2:50">
      <c r="B13" s="93"/>
      <c r="C13" s="2"/>
      <c r="D13" s="2"/>
      <c r="E13" s="2"/>
      <c r="F13" s="2"/>
      <c r="G13" s="2"/>
      <c r="H13" s="2"/>
      <c r="I13" s="2"/>
      <c r="J13" s="2"/>
      <c r="K13" s="2"/>
      <c r="L13" s="55"/>
      <c r="N13" s="93"/>
      <c r="O13" s="2"/>
      <c r="P13" s="2"/>
      <c r="R13" s="2"/>
      <c r="S13" s="2"/>
      <c r="T13" s="2"/>
      <c r="U13" s="2"/>
      <c r="V13" s="2"/>
      <c r="W13" s="2"/>
      <c r="X13" s="2"/>
      <c r="Y13" s="55"/>
      <c r="Z13" s="80"/>
      <c r="AA13" s="9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55"/>
      <c r="AM13" s="80"/>
      <c r="AN13" s="93"/>
      <c r="AO13" s="2"/>
      <c r="AP13" s="2"/>
      <c r="AQ13" s="2"/>
      <c r="AR13" s="2"/>
      <c r="AS13" s="2"/>
      <c r="AT13" s="2"/>
      <c r="AU13" s="2"/>
      <c r="AV13" s="2"/>
      <c r="AW13" s="2"/>
      <c r="AX13" s="55"/>
    </row>
    <row r="14" spans="2:50">
      <c r="B14" s="93"/>
      <c r="C14" s="2"/>
      <c r="D14" s="2"/>
      <c r="E14" s="2"/>
      <c r="F14" s="2"/>
      <c r="G14" s="2"/>
      <c r="H14" s="2"/>
      <c r="I14" s="2"/>
      <c r="J14" s="2"/>
      <c r="K14" s="2"/>
      <c r="L14" s="55"/>
      <c r="N14" s="93"/>
      <c r="O14" s="2"/>
      <c r="P14" s="2"/>
      <c r="R14" s="2"/>
      <c r="S14" s="2"/>
      <c r="T14" s="2"/>
      <c r="U14" s="2"/>
      <c r="V14" s="2"/>
      <c r="W14" s="2"/>
      <c r="X14" s="2"/>
      <c r="Y14" s="55"/>
      <c r="Z14" s="80"/>
      <c r="AA14" s="9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55"/>
      <c r="AM14" s="80"/>
      <c r="AN14" s="93"/>
      <c r="AO14" s="2"/>
      <c r="AP14" s="2"/>
      <c r="AQ14" s="2"/>
      <c r="AR14" s="2"/>
      <c r="AS14" s="2"/>
      <c r="AT14" s="2"/>
      <c r="AU14" s="2"/>
      <c r="AV14" s="2"/>
      <c r="AW14" s="2"/>
      <c r="AX14" s="55"/>
    </row>
    <row r="15" spans="2:50">
      <c r="B15" s="93"/>
      <c r="C15" s="2"/>
      <c r="D15" s="2"/>
      <c r="E15" s="2"/>
      <c r="F15" s="2"/>
      <c r="G15" s="2"/>
      <c r="H15" s="2"/>
      <c r="I15" s="2"/>
      <c r="J15" s="2"/>
      <c r="K15" s="2"/>
      <c r="L15" s="55"/>
      <c r="N15" s="93"/>
      <c r="O15" s="2"/>
      <c r="P15" s="2"/>
      <c r="R15" s="2"/>
      <c r="S15" s="2"/>
      <c r="T15" s="2"/>
      <c r="U15" s="2"/>
      <c r="V15" s="2"/>
      <c r="W15" s="2"/>
      <c r="X15" s="2"/>
      <c r="Y15" s="55"/>
      <c r="Z15" s="80"/>
      <c r="AA15" s="9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55"/>
      <c r="AM15" s="80"/>
      <c r="AN15" s="93"/>
      <c r="AO15" s="2"/>
      <c r="AP15" s="2"/>
      <c r="AQ15" s="2"/>
      <c r="AR15" s="2"/>
      <c r="AS15" s="2"/>
      <c r="AT15" s="2"/>
      <c r="AU15" s="2"/>
      <c r="AV15" s="2"/>
      <c r="AW15" s="2"/>
      <c r="AX15" s="55"/>
    </row>
    <row r="16" spans="2:50">
      <c r="B16" s="93"/>
      <c r="C16" s="2"/>
      <c r="D16" s="2"/>
      <c r="E16" s="2"/>
      <c r="F16" s="2"/>
      <c r="G16" s="2"/>
      <c r="H16" s="2"/>
      <c r="I16" s="2"/>
      <c r="J16" s="2"/>
      <c r="K16" s="2"/>
      <c r="L16" s="55"/>
      <c r="N16" s="93"/>
      <c r="O16" s="2"/>
      <c r="P16" s="2"/>
      <c r="R16" s="2"/>
      <c r="S16" s="2"/>
      <c r="T16" s="2"/>
      <c r="U16" s="2"/>
      <c r="V16" s="2"/>
      <c r="W16" s="2"/>
      <c r="X16" s="2"/>
      <c r="Y16" s="55"/>
      <c r="Z16" s="80"/>
      <c r="AA16" s="9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55"/>
      <c r="AM16" s="80"/>
      <c r="AN16" s="93"/>
      <c r="AO16" s="2"/>
      <c r="AP16" s="2"/>
      <c r="AQ16" s="2"/>
      <c r="AR16" s="2"/>
      <c r="AS16" s="2"/>
      <c r="AT16" s="2"/>
      <c r="AU16" s="2"/>
      <c r="AV16" s="2"/>
      <c r="AW16" s="2"/>
      <c r="AX16" s="55"/>
    </row>
    <row r="17" spans="2:50">
      <c r="B17" s="93"/>
      <c r="C17" s="2"/>
      <c r="D17" s="2"/>
      <c r="E17" s="2"/>
      <c r="F17" s="2"/>
      <c r="G17" s="2"/>
      <c r="H17" s="2"/>
      <c r="I17" s="2"/>
      <c r="J17" s="2"/>
      <c r="K17" s="2"/>
      <c r="L17" s="55"/>
      <c r="N17" s="93"/>
      <c r="O17" s="2"/>
      <c r="P17" s="2"/>
      <c r="R17" s="2"/>
      <c r="S17" s="2"/>
      <c r="T17" s="2"/>
      <c r="U17" s="2"/>
      <c r="V17" s="2"/>
      <c r="W17" s="2"/>
      <c r="X17" s="2"/>
      <c r="Y17" s="55"/>
      <c r="Z17" s="80"/>
      <c r="AA17" s="9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55"/>
      <c r="AM17" s="80"/>
      <c r="AN17" s="93"/>
      <c r="AO17" s="2"/>
      <c r="AP17" s="2"/>
      <c r="AQ17" s="2"/>
      <c r="AR17" s="2"/>
      <c r="AS17" s="2"/>
      <c r="AT17" s="2"/>
      <c r="AU17" s="2"/>
      <c r="AV17" s="2"/>
      <c r="AW17" s="2"/>
      <c r="AX17" s="55"/>
    </row>
    <row r="18" spans="2:50">
      <c r="B18" s="93"/>
      <c r="C18" s="2"/>
      <c r="D18" s="2"/>
      <c r="E18" s="2"/>
      <c r="F18" s="2"/>
      <c r="G18" s="2"/>
      <c r="H18" s="2"/>
      <c r="I18" s="2"/>
      <c r="J18" s="2"/>
      <c r="K18" s="2"/>
      <c r="L18" s="55"/>
      <c r="N18" s="93"/>
      <c r="O18" s="2"/>
      <c r="P18" s="2"/>
      <c r="R18" s="2"/>
      <c r="S18" s="2"/>
      <c r="T18" s="2"/>
      <c r="U18" s="2"/>
      <c r="V18" s="2"/>
      <c r="W18" s="2"/>
      <c r="X18" s="2"/>
      <c r="Y18" s="55"/>
      <c r="Z18" s="80"/>
      <c r="AA18" s="9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55"/>
      <c r="AM18" s="80"/>
      <c r="AN18" s="93"/>
      <c r="AO18" s="2"/>
      <c r="AP18" s="2"/>
      <c r="AQ18" s="2"/>
      <c r="AR18" s="2"/>
      <c r="AS18" s="2"/>
      <c r="AT18" s="2"/>
      <c r="AU18" s="2"/>
      <c r="AV18" s="2"/>
      <c r="AW18" s="2"/>
      <c r="AX18" s="55"/>
    </row>
    <row r="19" spans="2:50">
      <c r="B19" s="93"/>
      <c r="C19" s="2"/>
      <c r="D19" s="2"/>
      <c r="E19" s="2"/>
      <c r="F19" s="2"/>
      <c r="G19" s="2"/>
      <c r="H19" s="2"/>
      <c r="I19" s="2"/>
      <c r="J19" s="2"/>
      <c r="K19" s="2"/>
      <c r="L19" s="55"/>
      <c r="N19" s="93"/>
      <c r="O19" s="2"/>
      <c r="P19" s="2"/>
      <c r="R19" s="2"/>
      <c r="S19" s="2"/>
      <c r="T19" s="2"/>
      <c r="U19" s="2"/>
      <c r="V19" s="2"/>
      <c r="W19" s="2"/>
      <c r="X19" s="2"/>
      <c r="Y19" s="55"/>
      <c r="Z19" s="80"/>
      <c r="AA19" s="9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55"/>
      <c r="AM19" s="80"/>
      <c r="AN19" s="93"/>
      <c r="AO19" s="2"/>
      <c r="AP19" s="2"/>
      <c r="AQ19" s="2"/>
      <c r="AR19" s="2"/>
      <c r="AS19" s="2"/>
      <c r="AT19" s="2"/>
      <c r="AU19" s="2"/>
      <c r="AV19" s="2"/>
      <c r="AW19" s="2"/>
      <c r="AX19" s="55"/>
    </row>
    <row r="20" spans="2:50">
      <c r="B20" s="93"/>
      <c r="C20" s="2"/>
      <c r="D20" s="2"/>
      <c r="E20" s="2"/>
      <c r="F20" s="2"/>
      <c r="G20" s="2"/>
      <c r="H20" s="2"/>
      <c r="I20" s="2"/>
      <c r="J20" s="2"/>
      <c r="K20" s="2"/>
      <c r="L20" s="55"/>
      <c r="N20" s="93"/>
      <c r="O20" s="2"/>
      <c r="P20" s="2"/>
      <c r="R20" s="2"/>
      <c r="S20" s="2"/>
      <c r="T20" s="2"/>
      <c r="U20" s="2"/>
      <c r="V20" s="2"/>
      <c r="W20" s="2"/>
      <c r="X20" s="2"/>
      <c r="Y20" s="55"/>
      <c r="Z20" s="80"/>
      <c r="AA20" s="9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55"/>
      <c r="AM20" s="80"/>
      <c r="AN20" s="93"/>
      <c r="AO20" s="2"/>
      <c r="AP20" s="2"/>
      <c r="AQ20" s="2"/>
      <c r="AR20" s="2"/>
      <c r="AS20" s="2"/>
      <c r="AT20" s="2"/>
      <c r="AU20" s="2"/>
      <c r="AV20" s="2"/>
      <c r="AW20" s="2"/>
      <c r="AX20" s="55"/>
    </row>
    <row r="21" spans="2:50">
      <c r="B21" s="93"/>
      <c r="C21" s="2"/>
      <c r="D21" s="2"/>
      <c r="E21" s="2"/>
      <c r="F21" s="2"/>
      <c r="G21" s="2"/>
      <c r="H21" s="2"/>
      <c r="I21" s="2"/>
      <c r="J21" s="2"/>
      <c r="K21" s="2"/>
      <c r="L21" s="55"/>
      <c r="N21" s="93"/>
      <c r="O21" s="2"/>
      <c r="P21" s="2"/>
      <c r="R21" s="2"/>
      <c r="S21" s="2"/>
      <c r="T21" s="2"/>
      <c r="U21" s="2"/>
      <c r="V21" s="2"/>
      <c r="W21" s="2"/>
      <c r="X21" s="2"/>
      <c r="Y21" s="55"/>
      <c r="Z21" s="80"/>
      <c r="AA21" s="9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55"/>
      <c r="AM21" s="80"/>
      <c r="AN21" s="93"/>
      <c r="AO21" s="2"/>
      <c r="AP21" s="2"/>
      <c r="AQ21" s="2"/>
      <c r="AR21" s="2"/>
      <c r="AS21" s="2"/>
      <c r="AT21" s="2"/>
      <c r="AU21" s="2"/>
      <c r="AV21" s="2"/>
      <c r="AW21" s="2"/>
      <c r="AX21" s="55"/>
    </row>
    <row r="22" spans="2:50">
      <c r="B22" s="93"/>
      <c r="C22" s="2"/>
      <c r="D22" s="2"/>
      <c r="E22" s="2"/>
      <c r="F22" s="2"/>
      <c r="G22" s="2"/>
      <c r="H22" s="2"/>
      <c r="I22" s="2"/>
      <c r="J22" s="2"/>
      <c r="K22" s="2"/>
      <c r="L22" s="55"/>
      <c r="N22" s="93"/>
      <c r="O22" s="2"/>
      <c r="P22" s="2"/>
      <c r="R22" s="2"/>
      <c r="S22" s="2"/>
      <c r="T22" s="2"/>
      <c r="U22" s="2"/>
      <c r="V22" s="2"/>
      <c r="W22" s="2"/>
      <c r="X22" s="2"/>
      <c r="Y22" s="55"/>
      <c r="Z22" s="80"/>
      <c r="AA22" s="9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55"/>
      <c r="AM22" s="80"/>
      <c r="AN22" s="93"/>
      <c r="AO22" s="2"/>
      <c r="AP22" s="2"/>
      <c r="AQ22" s="2"/>
      <c r="AR22" s="2"/>
      <c r="AS22" s="2"/>
      <c r="AT22" s="2"/>
      <c r="AU22" s="2"/>
      <c r="AV22" s="2"/>
      <c r="AW22" s="2"/>
      <c r="AX22" s="55"/>
    </row>
    <row r="23" spans="2:50">
      <c r="B23" s="93"/>
      <c r="C23" s="2"/>
      <c r="D23" s="2"/>
      <c r="E23" s="2"/>
      <c r="F23" s="2"/>
      <c r="G23" s="2"/>
      <c r="H23" s="2"/>
      <c r="I23" s="2"/>
      <c r="J23" s="2"/>
      <c r="K23" s="2"/>
      <c r="L23" s="55"/>
      <c r="N23" s="93"/>
      <c r="O23" s="2"/>
      <c r="P23" s="2"/>
      <c r="R23" s="2"/>
      <c r="S23" s="2"/>
      <c r="T23" s="2"/>
      <c r="U23" s="2"/>
      <c r="V23" s="2"/>
      <c r="W23" s="2"/>
      <c r="X23" s="2"/>
      <c r="Y23" s="55"/>
      <c r="Z23" s="80"/>
      <c r="AA23" s="9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55"/>
      <c r="AM23" s="80"/>
      <c r="AN23" s="93"/>
      <c r="AO23" s="2"/>
      <c r="AP23" s="2"/>
      <c r="AQ23" s="2"/>
      <c r="AR23" s="2"/>
      <c r="AS23" s="2"/>
      <c r="AT23" s="2"/>
      <c r="AU23" s="2"/>
      <c r="AV23" s="2"/>
      <c r="AW23" s="2"/>
      <c r="AX23" s="55"/>
    </row>
    <row r="24" spans="2:50">
      <c r="B24" s="93"/>
      <c r="C24" s="2"/>
      <c r="D24" s="2"/>
      <c r="E24" s="2"/>
      <c r="F24" s="2"/>
      <c r="G24" s="2"/>
      <c r="H24" s="2"/>
      <c r="I24" s="2"/>
      <c r="J24" s="2"/>
      <c r="K24" s="2"/>
      <c r="L24" s="55"/>
      <c r="N24" s="93"/>
      <c r="O24" s="2"/>
      <c r="P24" s="2"/>
      <c r="R24" s="2"/>
      <c r="S24" s="2"/>
      <c r="T24" s="2"/>
      <c r="U24" s="2"/>
      <c r="V24" s="2"/>
      <c r="W24" s="2"/>
      <c r="X24" s="2"/>
      <c r="Y24" s="55"/>
      <c r="Z24" s="80"/>
      <c r="AA24" s="9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55"/>
      <c r="AM24" s="80"/>
      <c r="AN24" s="93"/>
      <c r="AO24" s="2"/>
      <c r="AP24" s="2"/>
      <c r="AQ24" s="2"/>
      <c r="AR24" s="2"/>
      <c r="AS24" s="2"/>
      <c r="AT24" s="2"/>
      <c r="AU24" s="2"/>
      <c r="AV24" s="2"/>
      <c r="AW24" s="2"/>
      <c r="AX24" s="55"/>
    </row>
    <row r="25" spans="2:50">
      <c r="B25" s="93"/>
      <c r="C25" s="2"/>
      <c r="D25" s="2"/>
      <c r="E25" s="2"/>
      <c r="F25" s="2"/>
      <c r="G25" s="2"/>
      <c r="H25" s="2"/>
      <c r="I25" s="2"/>
      <c r="J25" s="2"/>
      <c r="K25" s="2"/>
      <c r="L25" s="55"/>
      <c r="N25" s="93"/>
      <c r="O25" s="2"/>
      <c r="P25" s="2"/>
      <c r="R25" s="2"/>
      <c r="S25" s="2"/>
      <c r="T25" s="2"/>
      <c r="U25" s="2"/>
      <c r="V25" s="2"/>
      <c r="W25" s="2"/>
      <c r="X25" s="2"/>
      <c r="Y25" s="55"/>
      <c r="Z25" s="80"/>
      <c r="AA25" s="9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55"/>
      <c r="AM25" s="80"/>
      <c r="AN25" s="93"/>
      <c r="AO25" s="2"/>
      <c r="AP25" s="2"/>
      <c r="AQ25" s="2"/>
      <c r="AR25" s="2"/>
      <c r="AS25" s="2"/>
      <c r="AT25" s="2"/>
      <c r="AU25" s="2"/>
      <c r="AV25" s="2"/>
      <c r="AW25" s="2"/>
      <c r="AX25" s="55"/>
    </row>
    <row r="26" spans="2:50">
      <c r="B26" s="93"/>
      <c r="C26" s="2"/>
      <c r="D26" s="2"/>
      <c r="E26" s="2"/>
      <c r="F26" s="2"/>
      <c r="G26" s="2"/>
      <c r="H26" s="2"/>
      <c r="I26" s="2"/>
      <c r="J26" s="2"/>
      <c r="K26" s="2"/>
      <c r="L26" s="55"/>
      <c r="N26" s="93"/>
      <c r="O26" s="2"/>
      <c r="P26" s="2"/>
      <c r="R26" s="2"/>
      <c r="S26" s="2"/>
      <c r="T26" s="2"/>
      <c r="U26" s="2"/>
      <c r="V26" s="2"/>
      <c r="W26" s="2"/>
      <c r="X26" s="2"/>
      <c r="Y26" s="55"/>
      <c r="Z26" s="80"/>
      <c r="AA26" s="9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55"/>
      <c r="AM26" s="80"/>
      <c r="AN26" s="93"/>
      <c r="AO26" s="2"/>
      <c r="AP26" s="2"/>
      <c r="AQ26" s="2"/>
      <c r="AR26" s="2"/>
      <c r="AS26" s="2"/>
      <c r="AT26" s="2"/>
      <c r="AU26" s="2"/>
      <c r="AV26" s="2"/>
      <c r="AW26" s="2"/>
      <c r="AX26" s="55"/>
    </row>
    <row r="27" spans="2:50">
      <c r="B27" s="93"/>
      <c r="C27" s="2"/>
      <c r="D27" s="2"/>
      <c r="E27" s="2"/>
      <c r="F27" s="2"/>
      <c r="G27" s="2"/>
      <c r="H27" s="2"/>
      <c r="I27" s="2"/>
      <c r="J27" s="2"/>
      <c r="K27" s="2"/>
      <c r="L27" s="55"/>
      <c r="N27" s="93"/>
      <c r="O27" s="2"/>
      <c r="P27" s="2"/>
      <c r="R27" s="2"/>
      <c r="S27" s="2"/>
      <c r="T27" s="2"/>
      <c r="U27" s="2"/>
      <c r="V27" s="2"/>
      <c r="W27" s="2"/>
      <c r="X27" s="2"/>
      <c r="Y27" s="55"/>
      <c r="Z27" s="80"/>
      <c r="AA27" s="9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55"/>
      <c r="AM27" s="80"/>
      <c r="AN27" s="93"/>
      <c r="AO27" s="2"/>
      <c r="AP27" s="2"/>
      <c r="AQ27" s="2"/>
      <c r="AR27" s="2"/>
      <c r="AS27" s="2"/>
      <c r="AT27" s="2"/>
      <c r="AU27" s="2"/>
      <c r="AV27" s="2"/>
      <c r="AW27" s="2"/>
      <c r="AX27" s="55"/>
    </row>
    <row r="28" spans="2:50">
      <c r="B28" s="93"/>
      <c r="C28" s="2"/>
      <c r="D28" s="2"/>
      <c r="E28" s="2"/>
      <c r="F28" s="2"/>
      <c r="G28" s="2"/>
      <c r="H28" s="2"/>
      <c r="I28" s="2"/>
      <c r="J28" s="2"/>
      <c r="K28" s="2"/>
      <c r="L28" s="55"/>
      <c r="N28" s="93"/>
      <c r="O28" s="2"/>
      <c r="P28" s="2"/>
      <c r="R28" s="2"/>
      <c r="S28" s="2"/>
      <c r="T28" s="2"/>
      <c r="U28" s="2"/>
      <c r="V28" s="2"/>
      <c r="W28" s="2"/>
      <c r="X28" s="2"/>
      <c r="Y28" s="55"/>
      <c r="Z28" s="80"/>
      <c r="AA28" s="9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55"/>
      <c r="AM28" s="80"/>
      <c r="AN28" s="93"/>
      <c r="AO28" s="2"/>
      <c r="AP28" s="2"/>
      <c r="AQ28" s="2"/>
      <c r="AR28" s="2"/>
      <c r="AS28" s="2"/>
      <c r="AT28" s="2"/>
      <c r="AU28" s="2"/>
      <c r="AV28" s="2"/>
      <c r="AW28" s="2"/>
      <c r="AX28" s="55"/>
    </row>
    <row r="29" spans="2:50">
      <c r="B29" s="93"/>
      <c r="C29" s="2"/>
      <c r="D29" s="2"/>
      <c r="E29" s="2"/>
      <c r="F29" s="2"/>
      <c r="G29" s="2"/>
      <c r="H29" s="2"/>
      <c r="I29" s="2"/>
      <c r="J29" s="2"/>
      <c r="K29" s="2"/>
      <c r="L29" s="55"/>
      <c r="N29" s="93"/>
      <c r="O29" s="2"/>
      <c r="P29" s="2"/>
      <c r="R29" s="2"/>
      <c r="S29" s="2"/>
      <c r="T29" s="2"/>
      <c r="U29" s="2"/>
      <c r="V29" s="2"/>
      <c r="W29" s="2"/>
      <c r="X29" s="2"/>
      <c r="Y29" s="55"/>
      <c r="Z29" s="80"/>
      <c r="AA29" s="93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55"/>
      <c r="AM29" s="80"/>
      <c r="AN29" s="93"/>
      <c r="AO29" s="2"/>
      <c r="AP29" s="2"/>
      <c r="AQ29" s="2"/>
      <c r="AR29" s="2"/>
      <c r="AS29" s="2"/>
      <c r="AT29" s="2"/>
      <c r="AU29" s="2"/>
      <c r="AV29" s="2"/>
      <c r="AW29" s="2"/>
      <c r="AX29" s="55"/>
    </row>
    <row r="30" spans="2:50">
      <c r="B30" s="93"/>
      <c r="C30" s="2"/>
      <c r="D30" s="2"/>
      <c r="E30" s="2"/>
      <c r="F30" s="2"/>
      <c r="G30" s="2"/>
      <c r="H30" s="2"/>
      <c r="I30" s="2"/>
      <c r="J30" s="2"/>
      <c r="K30" s="2"/>
      <c r="L30" s="55"/>
      <c r="N30" s="93"/>
      <c r="O30" s="2"/>
      <c r="P30" s="2"/>
      <c r="R30" s="2"/>
      <c r="S30" s="2"/>
      <c r="T30" s="2"/>
      <c r="U30" s="2"/>
      <c r="V30" s="2"/>
      <c r="W30" s="2"/>
      <c r="X30" s="2"/>
      <c r="Y30" s="55"/>
      <c r="Z30" s="80"/>
      <c r="AA30" s="93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55"/>
      <c r="AM30" s="80"/>
      <c r="AN30" s="93"/>
      <c r="AO30" s="2"/>
      <c r="AP30" s="2"/>
      <c r="AQ30" s="2"/>
      <c r="AR30" s="2"/>
      <c r="AS30" s="2"/>
      <c r="AT30" s="2"/>
      <c r="AU30" s="2"/>
      <c r="AV30" s="2"/>
      <c r="AW30" s="2"/>
      <c r="AX30" s="55"/>
    </row>
    <row r="31" spans="2:50">
      <c r="B31" s="93"/>
      <c r="C31" s="2"/>
      <c r="D31" s="2"/>
      <c r="E31" s="2"/>
      <c r="F31" s="2"/>
      <c r="G31" s="2"/>
      <c r="H31" s="2"/>
      <c r="I31" s="2"/>
      <c r="J31" s="2"/>
      <c r="K31" s="2"/>
      <c r="L31" s="55"/>
      <c r="N31" s="93"/>
      <c r="O31" s="2"/>
      <c r="P31" s="2"/>
      <c r="R31" s="2"/>
      <c r="S31" s="2"/>
      <c r="T31" s="2"/>
      <c r="U31" s="2"/>
      <c r="V31" s="2"/>
      <c r="W31" s="2"/>
      <c r="X31" s="2"/>
      <c r="Y31" s="55"/>
      <c r="Z31" s="80"/>
      <c r="AA31" s="93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55"/>
      <c r="AM31" s="80"/>
      <c r="AN31" s="93"/>
      <c r="AO31" s="2"/>
      <c r="AP31" s="2"/>
      <c r="AQ31" s="2"/>
      <c r="AR31" s="2"/>
      <c r="AS31" s="2"/>
      <c r="AT31" s="2"/>
      <c r="AU31" s="2"/>
      <c r="AV31" s="2"/>
      <c r="AW31" s="2"/>
      <c r="AX31" s="55"/>
    </row>
    <row r="32" spans="2:50">
      <c r="B32" s="93"/>
      <c r="C32" s="2"/>
      <c r="D32" s="2"/>
      <c r="E32" s="2"/>
      <c r="F32" s="2"/>
      <c r="G32" s="2"/>
      <c r="H32" s="2"/>
      <c r="I32" s="2"/>
      <c r="J32" s="2"/>
      <c r="K32" s="2"/>
      <c r="L32" s="55"/>
      <c r="N32" s="93"/>
      <c r="O32" s="2"/>
      <c r="P32" s="2"/>
      <c r="R32" s="2"/>
      <c r="S32" s="2"/>
      <c r="T32" s="2"/>
      <c r="U32" s="2"/>
      <c r="V32" s="2"/>
      <c r="W32" s="2"/>
      <c r="X32" s="2"/>
      <c r="Y32" s="55"/>
      <c r="Z32" s="80"/>
      <c r="AA32" s="93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55"/>
      <c r="AM32" s="80"/>
      <c r="AN32" s="93"/>
      <c r="AO32" s="2"/>
      <c r="AP32" s="2"/>
      <c r="AQ32" s="2"/>
      <c r="AR32" s="2"/>
      <c r="AS32" s="2"/>
      <c r="AT32" s="2"/>
      <c r="AU32" s="2"/>
      <c r="AV32" s="2"/>
      <c r="AW32" s="2"/>
      <c r="AX32" s="55"/>
    </row>
    <row r="33" spans="1:50">
      <c r="B33" s="93"/>
      <c r="C33" s="2"/>
      <c r="D33" s="2"/>
      <c r="E33" s="2"/>
      <c r="F33" s="2"/>
      <c r="G33" s="2"/>
      <c r="H33" s="2"/>
      <c r="I33" s="2"/>
      <c r="J33" s="2"/>
      <c r="K33" s="2"/>
      <c r="L33" s="55"/>
      <c r="N33" s="93"/>
      <c r="O33" s="2"/>
      <c r="P33" s="2"/>
      <c r="R33" s="2"/>
      <c r="S33" s="2"/>
      <c r="T33" s="2"/>
      <c r="U33" s="2"/>
      <c r="V33" s="2"/>
      <c r="W33" s="2"/>
      <c r="X33" s="2"/>
      <c r="Y33" s="55"/>
      <c r="Z33" s="80"/>
      <c r="AA33" s="9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55"/>
      <c r="AM33" s="80"/>
      <c r="AN33" s="93"/>
      <c r="AO33" s="2"/>
      <c r="AP33" s="2"/>
      <c r="AQ33" s="2"/>
      <c r="AR33" s="2"/>
      <c r="AS33" s="2"/>
      <c r="AT33" s="2"/>
      <c r="AU33" s="2"/>
      <c r="AV33" s="2"/>
      <c r="AW33" s="2"/>
      <c r="AX33" s="55"/>
    </row>
    <row r="34" spans="1:50">
      <c r="B34" s="93"/>
      <c r="C34" s="2"/>
      <c r="D34" s="2"/>
      <c r="E34" s="2"/>
      <c r="F34" s="2"/>
      <c r="G34" s="2"/>
      <c r="H34" s="2"/>
      <c r="I34" s="2"/>
      <c r="J34" s="2"/>
      <c r="K34" s="2"/>
      <c r="L34" s="55"/>
      <c r="N34" s="93"/>
      <c r="O34" s="2"/>
      <c r="P34" s="2"/>
      <c r="R34" s="2"/>
      <c r="S34" s="2"/>
      <c r="T34" s="2"/>
      <c r="U34" s="2"/>
      <c r="V34" s="2"/>
      <c r="W34" s="2"/>
      <c r="X34" s="2"/>
      <c r="Y34" s="55"/>
      <c r="Z34" s="80"/>
      <c r="AA34" s="93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55"/>
      <c r="AM34" s="80"/>
      <c r="AN34" s="93"/>
      <c r="AO34" s="2"/>
      <c r="AP34" s="2"/>
      <c r="AQ34" s="2"/>
      <c r="AR34" s="2"/>
      <c r="AS34" s="2"/>
      <c r="AT34" s="2"/>
      <c r="AU34" s="2"/>
      <c r="AV34" s="2"/>
      <c r="AW34" s="2"/>
      <c r="AX34" s="55"/>
    </row>
    <row r="35" spans="1:50">
      <c r="B35" s="93"/>
      <c r="C35" s="2"/>
      <c r="D35" s="2"/>
      <c r="E35" s="2"/>
      <c r="F35" s="2"/>
      <c r="G35" s="2"/>
      <c r="H35" s="2"/>
      <c r="I35" s="2"/>
      <c r="J35" s="2"/>
      <c r="K35" s="2"/>
      <c r="L35" s="55"/>
      <c r="N35" s="93"/>
      <c r="O35" s="2"/>
      <c r="P35" s="2"/>
      <c r="R35" s="2"/>
      <c r="S35" s="2"/>
      <c r="T35" s="2"/>
      <c r="U35" s="2"/>
      <c r="V35" s="2"/>
      <c r="W35" s="2"/>
      <c r="X35" s="2"/>
      <c r="Y35" s="55"/>
      <c r="Z35" s="80"/>
      <c r="AA35" s="93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55"/>
      <c r="AM35" s="80"/>
      <c r="AN35" s="93"/>
      <c r="AO35" s="2"/>
      <c r="AP35" s="2"/>
      <c r="AQ35" s="2"/>
      <c r="AR35" s="2"/>
      <c r="AS35" s="2"/>
      <c r="AT35" s="2"/>
      <c r="AU35" s="2"/>
      <c r="AV35" s="2"/>
      <c r="AW35" s="2"/>
      <c r="AX35" s="55"/>
    </row>
    <row r="36" spans="1:50">
      <c r="B36" s="93"/>
      <c r="C36" s="2"/>
      <c r="D36" s="2"/>
      <c r="E36" s="2"/>
      <c r="F36" s="2"/>
      <c r="G36" s="2"/>
      <c r="H36" s="2"/>
      <c r="I36" s="2"/>
      <c r="J36" s="2"/>
      <c r="K36" s="2"/>
      <c r="L36" s="55"/>
      <c r="N36" s="93"/>
      <c r="O36" s="26" t="s">
        <v>197</v>
      </c>
      <c r="P36" s="2"/>
      <c r="R36" s="2"/>
      <c r="S36" s="2"/>
      <c r="T36" s="2"/>
      <c r="U36" s="2"/>
      <c r="V36" s="2"/>
      <c r="W36" s="2"/>
      <c r="X36" s="2"/>
      <c r="Y36" s="55"/>
      <c r="Z36" s="80"/>
      <c r="AA36" s="93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55"/>
      <c r="AM36" s="80"/>
      <c r="AN36" s="93"/>
      <c r="AO36" s="2"/>
      <c r="AP36" s="2"/>
      <c r="AQ36" s="2"/>
      <c r="AR36" s="2"/>
      <c r="AS36" s="2"/>
      <c r="AT36" s="2"/>
      <c r="AU36" s="2"/>
      <c r="AV36" s="2"/>
      <c r="AW36" s="2"/>
      <c r="AX36" s="55"/>
    </row>
    <row r="37" spans="1:50">
      <c r="B37" s="93"/>
      <c r="C37" s="2"/>
      <c r="D37" s="2"/>
      <c r="E37" s="2"/>
      <c r="F37" s="2"/>
      <c r="G37" s="2"/>
      <c r="H37" s="2"/>
      <c r="I37" s="2"/>
      <c r="J37" s="2"/>
      <c r="K37" s="2"/>
      <c r="L37" s="55"/>
      <c r="N37" s="93"/>
      <c r="O37" s="4" t="s">
        <v>121</v>
      </c>
      <c r="P37" s="2"/>
      <c r="R37" s="2"/>
      <c r="S37" s="2"/>
      <c r="T37" s="2"/>
      <c r="U37" s="2"/>
      <c r="V37" s="2"/>
      <c r="W37" s="2"/>
      <c r="X37" s="2"/>
      <c r="Y37" s="55"/>
      <c r="Z37" s="80"/>
      <c r="AA37" s="26" t="s">
        <v>197</v>
      </c>
      <c r="AC37" s="2"/>
      <c r="AD37" s="2"/>
      <c r="AE37" s="2"/>
      <c r="AF37" s="2"/>
      <c r="AG37" s="2"/>
      <c r="AH37" s="2"/>
      <c r="AI37" s="2"/>
      <c r="AJ37" s="2"/>
      <c r="AK37" s="2"/>
      <c r="AL37" s="55"/>
      <c r="AM37" s="80"/>
      <c r="AN37" s="93"/>
      <c r="AO37" s="2"/>
      <c r="AP37" s="2"/>
      <c r="AQ37" s="2"/>
      <c r="AR37" s="2"/>
      <c r="AS37" s="2"/>
      <c r="AT37" s="2"/>
      <c r="AU37" s="2"/>
      <c r="AV37" s="2"/>
      <c r="AW37" s="2"/>
      <c r="AX37" s="55"/>
    </row>
    <row r="38" spans="1:50">
      <c r="B38" s="93"/>
      <c r="C38" s="2"/>
      <c r="D38" s="2"/>
      <c r="E38" s="2"/>
      <c r="F38" s="2"/>
      <c r="G38" s="2"/>
      <c r="H38" s="2"/>
      <c r="I38" s="2"/>
      <c r="J38" s="2"/>
      <c r="K38" s="2"/>
      <c r="L38" s="55"/>
      <c r="N38" s="93"/>
      <c r="O38" s="2"/>
      <c r="P38" s="2"/>
      <c r="R38" s="2"/>
      <c r="S38" s="2"/>
      <c r="T38" s="2"/>
      <c r="U38" s="2"/>
      <c r="V38" s="2"/>
      <c r="W38" s="2"/>
      <c r="X38" s="2"/>
      <c r="Y38" s="55"/>
      <c r="Z38" s="80"/>
      <c r="AA38" s="4" t="s">
        <v>121</v>
      </c>
      <c r="AC38" s="2"/>
      <c r="AD38" s="2"/>
      <c r="AE38" s="2"/>
      <c r="AF38" s="2"/>
      <c r="AG38" s="2"/>
      <c r="AH38" s="2"/>
      <c r="AI38" s="2"/>
      <c r="AJ38" s="2"/>
      <c r="AK38" s="2"/>
      <c r="AL38" s="55"/>
      <c r="AM38" s="80"/>
      <c r="AN38" s="93"/>
      <c r="AO38" s="2"/>
      <c r="AP38" s="2"/>
      <c r="AQ38" s="2"/>
      <c r="AR38" s="2"/>
      <c r="AS38" s="2"/>
      <c r="AT38" s="2"/>
      <c r="AU38" s="2"/>
      <c r="AV38" s="2"/>
      <c r="AW38" s="2"/>
      <c r="AX38" s="55"/>
    </row>
    <row r="39" spans="1:50">
      <c r="B39" s="93"/>
      <c r="C39" s="2"/>
      <c r="D39" s="2"/>
      <c r="E39" s="2"/>
      <c r="F39" s="2"/>
      <c r="G39" s="2"/>
      <c r="H39" s="2"/>
      <c r="I39" s="2"/>
      <c r="J39" s="2"/>
      <c r="K39" s="2"/>
      <c r="L39" s="55"/>
      <c r="N39" s="93"/>
      <c r="O39" s="2"/>
      <c r="P39" s="2"/>
      <c r="R39" s="2"/>
      <c r="S39" s="2"/>
      <c r="T39" s="2"/>
      <c r="U39" s="2"/>
      <c r="V39" s="2"/>
      <c r="W39" s="2"/>
      <c r="X39" s="2"/>
      <c r="Y39" s="55"/>
      <c r="Z39" s="80"/>
      <c r="AA39" s="93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55"/>
      <c r="AM39" s="80"/>
      <c r="AN39" s="93"/>
      <c r="AO39" s="2"/>
      <c r="AP39" s="2"/>
      <c r="AQ39" s="2"/>
      <c r="AR39" s="2"/>
      <c r="AS39" s="2"/>
      <c r="AT39" s="2"/>
      <c r="AU39" s="2"/>
      <c r="AV39" s="2"/>
      <c r="AW39" s="2"/>
      <c r="AX39" s="55"/>
    </row>
    <row r="40" spans="1:50">
      <c r="B40" s="93"/>
      <c r="C40" s="2"/>
      <c r="D40" s="2"/>
      <c r="E40" s="2"/>
      <c r="F40" s="2"/>
      <c r="G40" s="2"/>
      <c r="H40" s="2"/>
      <c r="I40" s="2"/>
      <c r="J40" s="2"/>
      <c r="K40" s="2"/>
      <c r="L40" s="55"/>
      <c r="N40" s="93"/>
      <c r="O40" s="2"/>
      <c r="P40" s="2"/>
      <c r="R40" s="2"/>
      <c r="S40" s="2"/>
      <c r="T40" s="2"/>
      <c r="U40" s="2"/>
      <c r="V40" s="2"/>
      <c r="W40" s="2"/>
      <c r="X40" s="2"/>
      <c r="Y40" s="55"/>
      <c r="Z40" s="80"/>
      <c r="AA40" s="93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55"/>
      <c r="AM40" s="80"/>
      <c r="AN40" s="93"/>
      <c r="AO40" s="2"/>
      <c r="AP40" s="2"/>
      <c r="AQ40" s="2"/>
      <c r="AR40" s="2"/>
      <c r="AS40" s="2"/>
      <c r="AT40" s="2"/>
      <c r="AU40" s="2"/>
      <c r="AV40" s="2"/>
      <c r="AW40" s="2"/>
      <c r="AX40" s="55"/>
    </row>
    <row r="41" spans="1:50">
      <c r="B41" s="93"/>
      <c r="C41" s="2"/>
      <c r="D41" s="2"/>
      <c r="E41" s="2"/>
      <c r="F41" s="2"/>
      <c r="G41" s="2"/>
      <c r="H41" s="2"/>
      <c r="I41" s="2"/>
      <c r="J41" s="2"/>
      <c r="K41" s="2"/>
      <c r="L41" s="55"/>
      <c r="N41" s="93"/>
      <c r="O41" s="2"/>
      <c r="P41" s="2"/>
      <c r="R41" s="2"/>
      <c r="S41" s="2"/>
      <c r="T41" s="2"/>
      <c r="U41" s="2"/>
      <c r="V41" s="2"/>
      <c r="W41" s="2"/>
      <c r="X41" s="2"/>
      <c r="Y41" s="55"/>
      <c r="Z41" s="80"/>
      <c r="AA41" s="93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55"/>
      <c r="AM41" s="80"/>
      <c r="AN41" s="93"/>
      <c r="AO41" s="2"/>
      <c r="AP41" s="2"/>
      <c r="AQ41" s="2"/>
      <c r="AR41" s="2"/>
      <c r="AS41" s="2"/>
      <c r="AT41" s="2"/>
      <c r="AU41" s="2"/>
      <c r="AV41" s="2"/>
      <c r="AW41" s="2"/>
      <c r="AX41" s="55"/>
    </row>
    <row r="42" spans="1:50">
      <c r="B42" s="93"/>
      <c r="C42" s="2"/>
      <c r="D42" s="2"/>
      <c r="E42" s="2"/>
      <c r="F42" s="2"/>
      <c r="G42" s="2"/>
      <c r="H42" s="2"/>
      <c r="I42" s="2"/>
      <c r="J42" s="2"/>
      <c r="K42" s="2"/>
      <c r="L42" s="55"/>
      <c r="N42" s="93"/>
      <c r="O42" s="2"/>
      <c r="P42" s="2"/>
      <c r="R42" s="2"/>
      <c r="S42" s="2"/>
      <c r="T42" s="2"/>
      <c r="U42" s="2"/>
      <c r="V42" s="2"/>
      <c r="W42" s="2"/>
      <c r="X42" s="2"/>
      <c r="Y42" s="55"/>
      <c r="Z42" s="80"/>
      <c r="AA42" s="93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55"/>
      <c r="AM42" s="80"/>
      <c r="AN42" s="93"/>
      <c r="AO42" s="2"/>
      <c r="AP42" s="2"/>
      <c r="AQ42" s="2"/>
      <c r="AR42" s="2"/>
      <c r="AS42" s="2"/>
      <c r="AT42" s="2"/>
      <c r="AU42" s="2"/>
      <c r="AV42" s="2"/>
      <c r="AW42" s="2"/>
      <c r="AX42" s="55"/>
    </row>
    <row r="43" spans="1:50">
      <c r="B43" s="93"/>
      <c r="C43" s="2"/>
      <c r="D43" s="2"/>
      <c r="E43" s="2"/>
      <c r="F43" s="2"/>
      <c r="G43" s="2"/>
      <c r="H43" s="2"/>
      <c r="I43" s="2"/>
      <c r="J43" s="2"/>
      <c r="K43" s="2"/>
      <c r="L43" s="55"/>
      <c r="N43" s="93"/>
      <c r="O43" s="2"/>
      <c r="P43" s="2"/>
      <c r="R43" s="2"/>
      <c r="S43" s="2"/>
      <c r="T43" s="2"/>
      <c r="U43" s="2"/>
      <c r="V43" s="2"/>
      <c r="W43" s="2"/>
      <c r="X43" s="2"/>
      <c r="Y43" s="55"/>
      <c r="Z43" s="80"/>
      <c r="AA43" s="93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55"/>
      <c r="AM43" s="80"/>
      <c r="AN43" s="93"/>
      <c r="AO43" s="2"/>
      <c r="AP43" s="2"/>
      <c r="AQ43" s="2"/>
      <c r="AR43" s="2"/>
      <c r="AS43" s="2"/>
      <c r="AT43" s="2"/>
      <c r="AU43" s="2"/>
      <c r="AV43" s="2"/>
      <c r="AW43" s="2"/>
      <c r="AX43" s="55"/>
    </row>
    <row r="44" spans="1:50">
      <c r="B44" s="93"/>
      <c r="C44" s="2"/>
      <c r="D44" s="2"/>
      <c r="E44" s="2"/>
      <c r="F44" s="2"/>
      <c r="G44" s="2"/>
      <c r="H44" s="2"/>
      <c r="I44" s="2"/>
      <c r="J44" s="2"/>
      <c r="K44" s="2"/>
      <c r="L44" s="55"/>
      <c r="N44" s="94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7"/>
      <c r="Z44" s="80"/>
      <c r="AA44" s="94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7"/>
      <c r="AM44" s="80"/>
      <c r="AN44" s="94"/>
      <c r="AO44" s="56"/>
      <c r="AP44" s="56"/>
      <c r="AQ44" s="56"/>
      <c r="AR44" s="56"/>
      <c r="AS44" s="56"/>
      <c r="AT44" s="56"/>
      <c r="AU44" s="56"/>
      <c r="AV44" s="56"/>
      <c r="AW44" s="56"/>
      <c r="AX44" s="57"/>
    </row>
    <row r="45" spans="1:50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50">
      <c r="A46" s="45"/>
    </row>
    <row r="47" spans="1:50" s="47" customFormat="1" ht="18">
      <c r="D47" s="121" t="s">
        <v>96</v>
      </c>
      <c r="M47" s="95"/>
      <c r="O47" s="121" t="s">
        <v>96</v>
      </c>
      <c r="Q47" s="58"/>
      <c r="Z47" s="95"/>
      <c r="AB47" s="121" t="s">
        <v>96</v>
      </c>
      <c r="AM47" s="95"/>
      <c r="AO47" s="48" t="s">
        <v>96</v>
      </c>
    </row>
    <row r="48" spans="1:50" ht="18">
      <c r="B48" s="91"/>
      <c r="C48" s="54"/>
      <c r="D48" s="376"/>
      <c r="E48" s="376"/>
      <c r="F48" s="376"/>
      <c r="G48" s="376"/>
      <c r="H48" s="376"/>
      <c r="I48" s="376"/>
      <c r="J48" s="376"/>
      <c r="K48" s="376"/>
      <c r="L48" s="377"/>
    </row>
    <row r="49" spans="2:12">
      <c r="B49" s="93"/>
      <c r="C49" s="2"/>
      <c r="D49" s="2"/>
      <c r="E49" s="2"/>
      <c r="F49" s="2"/>
      <c r="G49" s="2"/>
      <c r="H49" s="2"/>
      <c r="I49" s="2"/>
      <c r="J49" s="2"/>
      <c r="K49" s="2"/>
      <c r="L49" s="55"/>
    </row>
    <row r="50" spans="2:12">
      <c r="B50" s="93"/>
      <c r="C50" s="2"/>
      <c r="D50" s="2"/>
      <c r="E50" s="2"/>
      <c r="F50" s="2"/>
      <c r="G50" s="2"/>
      <c r="H50" s="2"/>
      <c r="I50" s="2"/>
      <c r="J50" s="2"/>
      <c r="K50" s="2"/>
      <c r="L50" s="55"/>
    </row>
    <row r="51" spans="2:12">
      <c r="B51" s="93"/>
      <c r="C51" s="2"/>
      <c r="D51" s="2"/>
      <c r="E51" s="2"/>
      <c r="F51" s="2"/>
      <c r="G51" s="2"/>
      <c r="H51" s="2"/>
      <c r="I51" s="2"/>
      <c r="J51" s="2"/>
      <c r="K51" s="2"/>
      <c r="L51" s="55"/>
    </row>
    <row r="52" spans="2:12">
      <c r="B52" s="93"/>
      <c r="C52" s="2"/>
      <c r="D52" s="2"/>
      <c r="E52" s="2"/>
      <c r="F52" s="2"/>
      <c r="G52" s="2"/>
      <c r="H52" s="2"/>
      <c r="I52" s="2"/>
      <c r="J52" s="2"/>
      <c r="K52" s="2"/>
      <c r="L52" s="55"/>
    </row>
    <row r="53" spans="2:12">
      <c r="B53" s="93"/>
      <c r="C53" s="2"/>
      <c r="D53" s="2"/>
      <c r="E53" s="2"/>
      <c r="F53" s="2"/>
      <c r="G53" s="2"/>
      <c r="H53" s="2"/>
      <c r="I53" s="2"/>
      <c r="J53" s="2"/>
      <c r="K53" s="2"/>
      <c r="L53" s="55" t="s">
        <v>89</v>
      </c>
    </row>
    <row r="54" spans="2:12">
      <c r="B54" s="93"/>
      <c r="C54" s="2"/>
      <c r="D54" s="2"/>
      <c r="E54" s="2"/>
      <c r="F54" s="2"/>
      <c r="G54" s="2"/>
      <c r="H54" s="2"/>
      <c r="I54" s="2"/>
      <c r="J54" s="2"/>
      <c r="K54" s="2"/>
      <c r="L54" s="55"/>
    </row>
    <row r="55" spans="2:12">
      <c r="B55" s="93"/>
      <c r="C55" s="2"/>
      <c r="D55" s="2"/>
      <c r="E55" s="2"/>
      <c r="F55" s="2"/>
      <c r="G55" s="2"/>
      <c r="H55" s="2"/>
      <c r="I55" s="2"/>
      <c r="J55" s="2"/>
      <c r="K55" s="2"/>
      <c r="L55" s="55"/>
    </row>
    <row r="56" spans="2:12">
      <c r="B56" s="93"/>
      <c r="C56" s="2"/>
      <c r="D56" s="2"/>
      <c r="E56" s="2"/>
      <c r="F56" s="2"/>
      <c r="G56" s="2"/>
      <c r="H56" s="2"/>
      <c r="I56" s="2"/>
      <c r="J56" s="2"/>
      <c r="K56" s="2"/>
      <c r="L56" s="55"/>
    </row>
    <row r="57" spans="2:12">
      <c r="B57" s="93"/>
      <c r="C57" s="2"/>
      <c r="D57" s="2"/>
      <c r="E57" s="2"/>
      <c r="F57" s="2"/>
      <c r="G57" s="2"/>
      <c r="H57" s="2"/>
      <c r="I57" s="2"/>
      <c r="J57" s="2"/>
      <c r="K57" s="2"/>
      <c r="L57" s="55"/>
    </row>
    <row r="58" spans="2:12">
      <c r="B58" s="93"/>
      <c r="C58" s="2"/>
      <c r="D58" s="2"/>
      <c r="E58" s="2"/>
      <c r="F58" s="2"/>
      <c r="G58" s="2"/>
      <c r="H58" s="2"/>
      <c r="I58" s="2"/>
      <c r="J58" s="2"/>
      <c r="K58" s="2"/>
      <c r="L58" s="55"/>
    </row>
    <row r="59" spans="2:12">
      <c r="B59" s="93"/>
      <c r="C59" s="2"/>
      <c r="D59" s="2"/>
      <c r="E59" s="2"/>
      <c r="F59" s="2"/>
      <c r="G59" s="2"/>
      <c r="H59" s="2"/>
      <c r="I59" s="2"/>
      <c r="J59" s="2"/>
      <c r="K59" s="2"/>
      <c r="L59" s="55"/>
    </row>
    <row r="60" spans="2:12">
      <c r="B60" s="93"/>
      <c r="C60" s="2"/>
      <c r="D60" s="2"/>
      <c r="E60" s="2"/>
      <c r="F60" s="2"/>
      <c r="G60" s="2"/>
      <c r="H60" s="2"/>
      <c r="I60" s="2"/>
      <c r="J60" s="2"/>
      <c r="K60" s="2"/>
      <c r="L60" s="55"/>
    </row>
    <row r="61" spans="2:12">
      <c r="B61" s="93"/>
      <c r="C61" s="2"/>
      <c r="D61" s="2"/>
      <c r="E61" s="2"/>
      <c r="F61" s="2"/>
      <c r="G61" s="2"/>
      <c r="H61" s="2"/>
      <c r="I61" s="2"/>
      <c r="J61" s="2"/>
      <c r="K61" s="2"/>
      <c r="L61" s="55"/>
    </row>
    <row r="62" spans="2:12">
      <c r="B62" s="93"/>
      <c r="C62" s="2"/>
      <c r="D62" s="2"/>
      <c r="E62" s="2"/>
      <c r="F62" s="2"/>
      <c r="G62" s="2"/>
      <c r="H62" s="2"/>
      <c r="I62" s="2"/>
      <c r="J62" s="2"/>
      <c r="K62" s="2"/>
      <c r="L62" s="55"/>
    </row>
    <row r="63" spans="2:12">
      <c r="B63" s="93"/>
      <c r="C63" s="2"/>
      <c r="D63" s="2"/>
      <c r="E63" s="2"/>
      <c r="F63" s="2"/>
      <c r="G63" s="2"/>
      <c r="H63" s="2"/>
      <c r="I63" s="2"/>
      <c r="J63" s="2"/>
      <c r="K63" s="2"/>
      <c r="L63" s="55"/>
    </row>
    <row r="64" spans="2:12">
      <c r="B64" s="93"/>
      <c r="C64" s="2"/>
      <c r="D64" s="2"/>
      <c r="E64" s="2"/>
      <c r="F64" s="2"/>
      <c r="G64" s="2"/>
      <c r="H64" s="2"/>
      <c r="I64" s="2"/>
      <c r="J64" s="2"/>
      <c r="K64" s="2"/>
      <c r="L64" s="55"/>
    </row>
    <row r="65" spans="2:41">
      <c r="B65" s="93"/>
      <c r="C65" s="2"/>
      <c r="D65" s="2"/>
      <c r="E65" s="2"/>
      <c r="F65" s="2"/>
      <c r="G65" s="2"/>
      <c r="H65" s="2"/>
      <c r="I65" s="2"/>
      <c r="J65" s="2"/>
      <c r="K65" s="2"/>
      <c r="L65" s="55"/>
    </row>
    <row r="66" spans="2:41">
      <c r="B66" s="93"/>
      <c r="C66" s="2"/>
      <c r="D66" s="2"/>
      <c r="E66" s="2"/>
      <c r="F66" s="2"/>
      <c r="G66" s="2"/>
      <c r="H66" s="2"/>
      <c r="I66" s="2"/>
      <c r="J66" s="2"/>
      <c r="K66" s="2"/>
      <c r="L66" s="55"/>
    </row>
    <row r="67" spans="2:41">
      <c r="B67" s="93"/>
      <c r="C67" s="2"/>
      <c r="D67" s="2"/>
      <c r="E67" s="2"/>
      <c r="F67" s="2"/>
      <c r="G67" s="2"/>
      <c r="H67" s="2"/>
      <c r="I67" s="2"/>
      <c r="J67" s="2"/>
      <c r="K67" s="2"/>
      <c r="L67" s="55"/>
    </row>
    <row r="68" spans="2:41">
      <c r="B68" s="93"/>
      <c r="C68" s="2"/>
      <c r="D68" s="2"/>
      <c r="E68" s="2"/>
      <c r="F68" s="2"/>
      <c r="G68" s="2"/>
      <c r="H68" s="2"/>
      <c r="I68" s="2"/>
      <c r="J68" s="2"/>
      <c r="K68" s="2"/>
      <c r="L68" s="55"/>
    </row>
    <row r="69" spans="2:41">
      <c r="B69" s="93"/>
      <c r="C69" s="2"/>
      <c r="D69" s="2"/>
      <c r="E69" s="2"/>
      <c r="F69" s="2"/>
      <c r="G69" s="2"/>
      <c r="H69" s="2"/>
      <c r="I69" s="2"/>
      <c r="J69" s="2"/>
      <c r="K69" s="2"/>
      <c r="L69" s="55"/>
    </row>
    <row r="70" spans="2:41">
      <c r="B70" s="93"/>
      <c r="C70" s="2"/>
      <c r="D70" s="2"/>
      <c r="E70" s="2"/>
      <c r="F70" s="2"/>
      <c r="G70" s="2"/>
      <c r="H70" s="2"/>
      <c r="I70" s="2"/>
      <c r="J70" s="2"/>
      <c r="K70" s="2"/>
      <c r="L70" s="55"/>
    </row>
    <row r="71" spans="2:41">
      <c r="B71" s="93"/>
      <c r="C71" s="2"/>
      <c r="D71" s="2"/>
      <c r="E71" s="2"/>
      <c r="F71" s="2"/>
      <c r="G71" s="2"/>
      <c r="H71" s="2"/>
      <c r="I71" s="2"/>
      <c r="J71" s="2"/>
      <c r="K71" s="2"/>
      <c r="L71" s="55"/>
    </row>
    <row r="72" spans="2:41">
      <c r="B72" s="93"/>
      <c r="C72" s="2"/>
      <c r="D72" s="2"/>
      <c r="E72" s="2"/>
      <c r="F72" s="2"/>
      <c r="G72" s="2"/>
      <c r="H72" s="2"/>
      <c r="I72" s="2"/>
      <c r="J72" s="2"/>
      <c r="K72" s="2"/>
      <c r="L72" s="55"/>
    </row>
    <row r="73" spans="2:41">
      <c r="B73" s="93"/>
      <c r="C73" s="2"/>
      <c r="D73" s="2"/>
      <c r="E73" s="2"/>
      <c r="F73" s="2"/>
      <c r="G73" s="2"/>
      <c r="H73" s="2"/>
      <c r="I73" s="2"/>
      <c r="J73" s="2"/>
      <c r="K73" s="2"/>
      <c r="L73" s="55"/>
    </row>
    <row r="74" spans="2:41">
      <c r="B74" s="93"/>
      <c r="C74" s="2"/>
      <c r="D74" s="2"/>
      <c r="E74" s="2"/>
      <c r="F74" s="2"/>
      <c r="G74" s="2"/>
      <c r="H74" s="2"/>
      <c r="I74" s="2"/>
      <c r="J74" s="2"/>
      <c r="K74" s="2"/>
      <c r="L74" s="55"/>
      <c r="N74" s="26" t="s">
        <v>112</v>
      </c>
      <c r="AA74" s="26" t="s">
        <v>112</v>
      </c>
    </row>
    <row r="75" spans="2:41">
      <c r="N75" s="4" t="s">
        <v>113</v>
      </c>
      <c r="AA75" s="4" t="s">
        <v>113</v>
      </c>
    </row>
    <row r="77" spans="2:41" s="51" customFormat="1" ht="18">
      <c r="D77" s="50" t="s">
        <v>97</v>
      </c>
      <c r="M77" s="95"/>
      <c r="P77" s="50" t="s">
        <v>97</v>
      </c>
      <c r="Q77" s="60"/>
      <c r="Z77" s="95"/>
      <c r="AB77" s="50" t="s">
        <v>97</v>
      </c>
      <c r="AM77" s="95"/>
      <c r="AO77" s="50" t="s">
        <v>97</v>
      </c>
    </row>
    <row r="105" spans="4:43">
      <c r="AA105" s="104" t="s">
        <v>112</v>
      </c>
      <c r="AB105" s="26"/>
      <c r="AQ105" s="2"/>
    </row>
    <row r="106" spans="4:43">
      <c r="AA106" s="104" t="s">
        <v>113</v>
      </c>
    </row>
    <row r="107" spans="4:43">
      <c r="N107" s="26" t="s">
        <v>112</v>
      </c>
    </row>
    <row r="108" spans="4:43" ht="18" customHeight="1">
      <c r="N108" s="4" t="s">
        <v>113</v>
      </c>
    </row>
    <row r="110" spans="4:43" s="53" customFormat="1" ht="18">
      <c r="D110" s="52" t="s">
        <v>98</v>
      </c>
      <c r="M110" s="95"/>
      <c r="O110" s="52" t="s">
        <v>98</v>
      </c>
      <c r="Q110" s="61"/>
      <c r="Z110" s="95"/>
      <c r="AB110" s="52" t="s">
        <v>98</v>
      </c>
      <c r="AM110" s="95"/>
      <c r="AO110" s="52" t="s">
        <v>98</v>
      </c>
    </row>
    <row r="138" spans="4:39">
      <c r="AA138" s="104" t="s">
        <v>112</v>
      </c>
      <c r="AB138" s="26"/>
    </row>
    <row r="139" spans="4:39">
      <c r="N139" s="26" t="s">
        <v>112</v>
      </c>
      <c r="AA139" s="104" t="s">
        <v>113</v>
      </c>
    </row>
    <row r="140" spans="4:39">
      <c r="N140" s="4" t="s">
        <v>113</v>
      </c>
    </row>
    <row r="142" spans="4:39" s="63" customFormat="1" ht="18">
      <c r="D142" s="64"/>
      <c r="M142" s="95"/>
      <c r="Q142" s="62"/>
      <c r="Z142" s="95"/>
      <c r="AM142" s="95"/>
    </row>
  </sheetData>
  <mergeCells count="2">
    <mergeCell ref="D3:L3"/>
    <mergeCell ref="D48:L48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opLeftCell="A6" zoomScale="85" zoomScaleNormal="85" zoomScalePageLayoutView="85" workbookViewId="0">
      <selection activeCell="L42" sqref="L42"/>
    </sheetView>
  </sheetViews>
  <sheetFormatPr baseColWidth="10" defaultColWidth="8.83203125" defaultRowHeight="14" x14ac:dyDescent="0"/>
  <cols>
    <col min="1" max="1" width="3" customWidth="1"/>
    <col min="2" max="2" width="3.83203125" customWidth="1"/>
    <col min="3" max="3" width="36.1640625" style="9" customWidth="1"/>
    <col min="4" max="4" width="17.33203125" style="11" customWidth="1"/>
    <col min="5" max="5" width="14.33203125" customWidth="1"/>
    <col min="6" max="6" width="6.1640625" customWidth="1"/>
    <col min="7" max="7" width="19.1640625" style="10" customWidth="1"/>
    <col min="8" max="8" width="14.33203125" customWidth="1"/>
    <col min="9" max="9" width="6.6640625" customWidth="1"/>
    <col min="10" max="10" width="19.5" customWidth="1"/>
    <col min="11" max="11" width="18.1640625" customWidth="1"/>
    <col min="12" max="12" width="14.6640625" customWidth="1"/>
  </cols>
  <sheetData>
    <row r="1" spans="2:13" ht="52" customHeight="1">
      <c r="B1" s="5" t="s">
        <v>43</v>
      </c>
      <c r="E1" s="387" t="s">
        <v>108</v>
      </c>
      <c r="F1" s="387"/>
      <c r="G1" s="387"/>
      <c r="H1" s="387"/>
      <c r="I1" s="387"/>
      <c r="J1" s="387"/>
      <c r="K1" s="387"/>
      <c r="L1" s="387"/>
    </row>
    <row r="2" spans="2:13" s="46" customFormat="1">
      <c r="B2" s="66"/>
      <c r="C2" s="39" t="s">
        <v>87</v>
      </c>
      <c r="D2" s="67"/>
      <c r="G2" s="68"/>
    </row>
    <row r="3" spans="2:13">
      <c r="B3" s="391" t="s">
        <v>55</v>
      </c>
      <c r="C3" s="380" t="s">
        <v>20</v>
      </c>
      <c r="D3" s="381"/>
      <c r="E3" s="381"/>
      <c r="F3" s="382"/>
      <c r="G3" s="383" t="s">
        <v>5</v>
      </c>
      <c r="H3" s="384"/>
      <c r="I3" s="385"/>
      <c r="J3" s="390" t="s">
        <v>21</v>
      </c>
      <c r="K3" s="390"/>
      <c r="L3" s="390"/>
      <c r="M3" s="227" t="s">
        <v>200</v>
      </c>
    </row>
    <row r="4" spans="2:13" s="7" customFormat="1" ht="28">
      <c r="B4" s="391"/>
      <c r="C4" s="180" t="s">
        <v>4</v>
      </c>
      <c r="D4" s="172" t="s">
        <v>22</v>
      </c>
      <c r="E4" s="173" t="s">
        <v>48</v>
      </c>
      <c r="F4" s="181" t="s">
        <v>31</v>
      </c>
      <c r="G4" s="180" t="s">
        <v>22</v>
      </c>
      <c r="H4" s="173" t="s">
        <v>48</v>
      </c>
      <c r="I4" s="181" t="s">
        <v>31</v>
      </c>
      <c r="J4" s="189" t="s">
        <v>30</v>
      </c>
      <c r="K4" s="174" t="s">
        <v>3</v>
      </c>
      <c r="L4" s="190" t="s">
        <v>25</v>
      </c>
      <c r="M4" s="223"/>
    </row>
    <row r="5" spans="2:13" s="3" customFormat="1" ht="42">
      <c r="B5" s="178">
        <v>1</v>
      </c>
      <c r="C5" s="182" t="s">
        <v>41</v>
      </c>
      <c r="D5" s="175" t="s">
        <v>17</v>
      </c>
      <c r="E5" s="176" t="s">
        <v>169</v>
      </c>
      <c r="F5" s="183">
        <f>'1. Data Entry'!C6+'1. Data Entry'!D6</f>
        <v>49</v>
      </c>
      <c r="G5" s="187" t="s">
        <v>53</v>
      </c>
      <c r="H5" s="176" t="s">
        <v>64</v>
      </c>
      <c r="I5" s="183">
        <f>'1. Data Entry'!B6*4</f>
        <v>56</v>
      </c>
      <c r="J5" s="191" t="s">
        <v>18</v>
      </c>
      <c r="K5" s="177" t="s">
        <v>177</v>
      </c>
      <c r="L5" s="192">
        <f>F5/I5</f>
        <v>0.875</v>
      </c>
      <c r="M5" s="224" t="s">
        <v>118</v>
      </c>
    </row>
    <row r="6" spans="2:13" s="3" customFormat="1" ht="28">
      <c r="B6" s="179">
        <v>2</v>
      </c>
      <c r="C6" s="182" t="s">
        <v>170</v>
      </c>
      <c r="D6" s="175" t="s">
        <v>37</v>
      </c>
      <c r="E6" s="176" t="s">
        <v>171</v>
      </c>
      <c r="F6" s="183">
        <f>'1. Data Entry'!I6+'1. Data Entry'!J6</f>
        <v>41</v>
      </c>
      <c r="G6" s="187" t="s">
        <v>17</v>
      </c>
      <c r="H6" s="176" t="s">
        <v>169</v>
      </c>
      <c r="I6" s="183">
        <f>F5</f>
        <v>49</v>
      </c>
      <c r="J6" s="193" t="s">
        <v>36</v>
      </c>
      <c r="K6" s="177" t="s">
        <v>178</v>
      </c>
      <c r="L6" s="194">
        <f t="shared" ref="L6:L10" si="0">F6/I6</f>
        <v>0.83673469387755106</v>
      </c>
      <c r="M6" s="225"/>
    </row>
    <row r="7" spans="2:13" s="3" customFormat="1" ht="42">
      <c r="B7" s="179" t="s">
        <v>38</v>
      </c>
      <c r="C7" s="182" t="s">
        <v>111</v>
      </c>
      <c r="D7" s="175" t="s">
        <v>39</v>
      </c>
      <c r="E7" s="176" t="s">
        <v>35</v>
      </c>
      <c r="F7" s="183">
        <f>'1. Data Entry'!K6+'1. Data Entry'!L6</f>
        <v>21</v>
      </c>
      <c r="G7" s="187" t="s">
        <v>37</v>
      </c>
      <c r="H7" s="176" t="s">
        <v>171</v>
      </c>
      <c r="I7" s="183">
        <f>F6</f>
        <v>41</v>
      </c>
      <c r="J7" s="182" t="s">
        <v>54</v>
      </c>
      <c r="K7" s="176" t="s">
        <v>179</v>
      </c>
      <c r="L7" s="195">
        <f t="shared" si="0"/>
        <v>0.51219512195121952</v>
      </c>
      <c r="M7" s="225"/>
    </row>
    <row r="8" spans="2:13" s="3" customFormat="1" ht="28">
      <c r="B8" s="179">
        <v>3</v>
      </c>
      <c r="C8" s="182" t="s">
        <v>23</v>
      </c>
      <c r="D8" s="175" t="s">
        <v>19</v>
      </c>
      <c r="E8" s="176" t="s">
        <v>173</v>
      </c>
      <c r="F8" s="183">
        <f>'1. Data Entry'!P6+'1. Data Entry'!Q6</f>
        <v>17</v>
      </c>
      <c r="G8" s="187" t="s">
        <v>39</v>
      </c>
      <c r="H8" s="176" t="s">
        <v>172</v>
      </c>
      <c r="I8" s="183">
        <f>F7</f>
        <v>21</v>
      </c>
      <c r="J8" s="193" t="s">
        <v>40</v>
      </c>
      <c r="K8" s="177" t="s">
        <v>180</v>
      </c>
      <c r="L8" s="194">
        <f t="shared" si="0"/>
        <v>0.80952380952380953</v>
      </c>
      <c r="M8" s="225"/>
    </row>
    <row r="9" spans="2:13" s="3" customFormat="1" ht="28">
      <c r="B9" s="179">
        <v>4</v>
      </c>
      <c r="C9" s="182" t="s">
        <v>24</v>
      </c>
      <c r="D9" s="175" t="s">
        <v>14</v>
      </c>
      <c r="E9" s="176" t="s">
        <v>174</v>
      </c>
      <c r="F9" s="183">
        <f>'1. Data Entry'!S6+'1. Data Entry'!T6</f>
        <v>8</v>
      </c>
      <c r="G9" s="188" t="s">
        <v>99</v>
      </c>
      <c r="H9" s="176" t="s">
        <v>173</v>
      </c>
      <c r="I9" s="183">
        <f>F8-(0.06*F8)</f>
        <v>15.98</v>
      </c>
      <c r="J9" s="193" t="s">
        <v>29</v>
      </c>
      <c r="K9" s="177" t="s">
        <v>181</v>
      </c>
      <c r="L9" s="192">
        <f t="shared" si="0"/>
        <v>0.50062578222778475</v>
      </c>
      <c r="M9" s="224" t="s">
        <v>117</v>
      </c>
    </row>
    <row r="10" spans="2:13" s="3" customFormat="1" ht="28">
      <c r="B10" s="179">
        <v>5</v>
      </c>
      <c r="C10" s="184" t="s">
        <v>166</v>
      </c>
      <c r="D10" s="185" t="s">
        <v>176</v>
      </c>
      <c r="E10" s="43" t="s">
        <v>175</v>
      </c>
      <c r="F10" s="186">
        <f>'1. Data Entry'!U6+'1. Data Entry'!V6</f>
        <v>0</v>
      </c>
      <c r="G10" s="184" t="s">
        <v>167</v>
      </c>
      <c r="H10" s="43" t="s">
        <v>174</v>
      </c>
      <c r="I10" s="186">
        <f>F9</f>
        <v>8</v>
      </c>
      <c r="J10" s="196" t="s">
        <v>168</v>
      </c>
      <c r="K10" s="197" t="s">
        <v>182</v>
      </c>
      <c r="L10" s="198">
        <f t="shared" si="0"/>
        <v>0</v>
      </c>
      <c r="M10" s="226" t="s">
        <v>118</v>
      </c>
    </row>
    <row r="11" spans="2:13">
      <c r="B11" s="8"/>
      <c r="C11" s="13"/>
      <c r="D11" s="15"/>
      <c r="E11" s="6"/>
      <c r="F11" s="6"/>
      <c r="G11" s="15"/>
      <c r="H11" s="176"/>
      <c r="I11" s="1"/>
      <c r="J11" s="1"/>
      <c r="K11" s="6"/>
    </row>
    <row r="12" spans="2:13">
      <c r="B12" s="8"/>
      <c r="D12" s="10"/>
      <c r="J12" s="12"/>
    </row>
    <row r="13" spans="2:13" s="47" customFormat="1">
      <c r="B13" s="69"/>
      <c r="C13" s="40" t="s">
        <v>86</v>
      </c>
      <c r="D13" s="70"/>
      <c r="G13" s="70"/>
      <c r="J13" s="71"/>
    </row>
    <row r="14" spans="2:13" ht="14.25" customHeight="1">
      <c r="B14" s="388" t="s">
        <v>55</v>
      </c>
      <c r="C14" s="380" t="s">
        <v>20</v>
      </c>
      <c r="D14" s="381"/>
      <c r="E14" s="381"/>
      <c r="F14" s="382"/>
      <c r="G14" s="383" t="s">
        <v>5</v>
      </c>
      <c r="H14" s="384"/>
      <c r="I14" s="385"/>
      <c r="J14" s="389" t="s">
        <v>21</v>
      </c>
      <c r="K14" s="389"/>
      <c r="L14" s="389"/>
      <c r="M14" s="227" t="s">
        <v>200</v>
      </c>
    </row>
    <row r="15" spans="2:13" ht="28">
      <c r="B15" s="388"/>
      <c r="C15" s="180" t="s">
        <v>4</v>
      </c>
      <c r="D15" s="172" t="s">
        <v>22</v>
      </c>
      <c r="E15" s="173" t="s">
        <v>48</v>
      </c>
      <c r="F15" s="181" t="s">
        <v>31</v>
      </c>
      <c r="G15" s="180" t="s">
        <v>22</v>
      </c>
      <c r="H15" s="173" t="s">
        <v>48</v>
      </c>
      <c r="I15" s="181" t="s">
        <v>31</v>
      </c>
      <c r="J15" s="232" t="s">
        <v>30</v>
      </c>
      <c r="K15" s="233" t="s">
        <v>3</v>
      </c>
      <c r="L15" s="234" t="s">
        <v>25</v>
      </c>
      <c r="M15" s="223"/>
    </row>
    <row r="16" spans="2:13" ht="42">
      <c r="B16" s="230">
        <v>1</v>
      </c>
      <c r="C16" s="182" t="s">
        <v>41</v>
      </c>
      <c r="D16" s="175" t="s">
        <v>17</v>
      </c>
      <c r="E16" s="176" t="s">
        <v>169</v>
      </c>
      <c r="F16" s="183">
        <f>'1. Data Entry'!C7+'1. Data Entry'!D7</f>
        <v>52</v>
      </c>
      <c r="G16" s="187" t="s">
        <v>53</v>
      </c>
      <c r="H16" s="176" t="s">
        <v>64</v>
      </c>
      <c r="I16" s="183">
        <f>'1. Data Entry'!B7*4</f>
        <v>60</v>
      </c>
      <c r="J16" s="235" t="s">
        <v>18</v>
      </c>
      <c r="K16" s="236" t="s">
        <v>177</v>
      </c>
      <c r="L16" s="237">
        <f>F16/I16</f>
        <v>0.8666666666666667</v>
      </c>
      <c r="M16" s="224" t="s">
        <v>118</v>
      </c>
    </row>
    <row r="17" spans="2:13" ht="28">
      <c r="B17" s="231">
        <v>2</v>
      </c>
      <c r="C17" s="182" t="s">
        <v>170</v>
      </c>
      <c r="D17" s="175" t="s">
        <v>37</v>
      </c>
      <c r="E17" s="176" t="s">
        <v>171</v>
      </c>
      <c r="F17" s="183">
        <f>'1. Data Entry'!I7+'1. Data Entry'!J7</f>
        <v>39</v>
      </c>
      <c r="G17" s="187" t="s">
        <v>17</v>
      </c>
      <c r="H17" s="176" t="s">
        <v>169</v>
      </c>
      <c r="I17" s="183">
        <f>F16</f>
        <v>52</v>
      </c>
      <c r="J17" s="238" t="s">
        <v>36</v>
      </c>
      <c r="K17" s="236" t="s">
        <v>178</v>
      </c>
      <c r="L17" s="239">
        <f t="shared" ref="L17:L21" si="1">F17/I17</f>
        <v>0.75</v>
      </c>
      <c r="M17" s="225"/>
    </row>
    <row r="18" spans="2:13" ht="42">
      <c r="B18" s="231" t="s">
        <v>38</v>
      </c>
      <c r="C18" s="182" t="s">
        <v>111</v>
      </c>
      <c r="D18" s="175" t="s">
        <v>39</v>
      </c>
      <c r="E18" s="176" t="s">
        <v>35</v>
      </c>
      <c r="F18" s="183">
        <f>'1. Data Entry'!K7+'1. Data Entry'!L7</f>
        <v>30</v>
      </c>
      <c r="G18" s="187" t="s">
        <v>37</v>
      </c>
      <c r="H18" s="176" t="s">
        <v>171</v>
      </c>
      <c r="I18" s="183">
        <f>F17</f>
        <v>39</v>
      </c>
      <c r="J18" s="182" t="s">
        <v>54</v>
      </c>
      <c r="K18" s="176" t="s">
        <v>179</v>
      </c>
      <c r="L18" s="195">
        <f t="shared" si="1"/>
        <v>0.76923076923076927</v>
      </c>
      <c r="M18" s="225"/>
    </row>
    <row r="19" spans="2:13" ht="28">
      <c r="B19" s="231">
        <v>3</v>
      </c>
      <c r="C19" s="182" t="s">
        <v>23</v>
      </c>
      <c r="D19" s="175" t="s">
        <v>19</v>
      </c>
      <c r="E19" s="176" t="s">
        <v>173</v>
      </c>
      <c r="F19" s="183">
        <f>'1. Data Entry'!P7+'1. Data Entry'!Q7</f>
        <v>24</v>
      </c>
      <c r="G19" s="187" t="s">
        <v>39</v>
      </c>
      <c r="H19" s="176" t="s">
        <v>172</v>
      </c>
      <c r="I19" s="183">
        <f>F18</f>
        <v>30</v>
      </c>
      <c r="J19" s="238" t="s">
        <v>40</v>
      </c>
      <c r="K19" s="236" t="s">
        <v>180</v>
      </c>
      <c r="L19" s="239">
        <f t="shared" si="1"/>
        <v>0.8</v>
      </c>
      <c r="M19" s="225"/>
    </row>
    <row r="20" spans="2:13" ht="28">
      <c r="B20" s="231">
        <v>4</v>
      </c>
      <c r="C20" s="182" t="s">
        <v>24</v>
      </c>
      <c r="D20" s="175" t="s">
        <v>14</v>
      </c>
      <c r="E20" s="176" t="s">
        <v>174</v>
      </c>
      <c r="F20" s="183">
        <f>'1. Data Entry'!S7+'1. Data Entry'!T7</f>
        <v>15</v>
      </c>
      <c r="G20" s="188" t="s">
        <v>99</v>
      </c>
      <c r="H20" s="176" t="s">
        <v>173</v>
      </c>
      <c r="I20" s="183">
        <f>F19-(0.06*F19)</f>
        <v>22.56</v>
      </c>
      <c r="J20" s="238" t="s">
        <v>29</v>
      </c>
      <c r="K20" s="236" t="s">
        <v>181</v>
      </c>
      <c r="L20" s="237">
        <f t="shared" si="1"/>
        <v>0.66489361702127658</v>
      </c>
      <c r="M20" s="224" t="s">
        <v>117</v>
      </c>
    </row>
    <row r="21" spans="2:13" ht="28">
      <c r="B21" s="231">
        <v>5</v>
      </c>
      <c r="C21" s="184" t="s">
        <v>166</v>
      </c>
      <c r="D21" s="185" t="s">
        <v>176</v>
      </c>
      <c r="E21" s="43" t="s">
        <v>175</v>
      </c>
      <c r="F21" s="186">
        <f>'1. Data Entry'!U7+'1. Data Entry'!V7</f>
        <v>0</v>
      </c>
      <c r="G21" s="184" t="s">
        <v>167</v>
      </c>
      <c r="H21" s="43" t="s">
        <v>174</v>
      </c>
      <c r="I21" s="186">
        <f>F20</f>
        <v>15</v>
      </c>
      <c r="J21" s="240" t="s">
        <v>168</v>
      </c>
      <c r="K21" s="241" t="s">
        <v>182</v>
      </c>
      <c r="L21" s="242">
        <f t="shared" si="1"/>
        <v>0</v>
      </c>
      <c r="M21" s="226" t="s">
        <v>118</v>
      </c>
    </row>
    <row r="22" spans="2:13">
      <c r="C22"/>
      <c r="D22"/>
      <c r="G22"/>
    </row>
    <row r="23" spans="2:13">
      <c r="D23" s="14"/>
      <c r="H23" s="1"/>
      <c r="I23" s="1"/>
      <c r="J23" s="1"/>
      <c r="K23" s="1"/>
    </row>
    <row r="24" spans="2:13" s="51" customFormat="1">
      <c r="B24" s="72"/>
      <c r="C24" s="41" t="s">
        <v>93</v>
      </c>
      <c r="D24" s="73"/>
      <c r="G24" s="73"/>
      <c r="J24" s="74"/>
    </row>
    <row r="25" spans="2:13" ht="14.25" customHeight="1">
      <c r="B25" s="392" t="s">
        <v>55</v>
      </c>
      <c r="C25" s="380" t="s">
        <v>20</v>
      </c>
      <c r="D25" s="381"/>
      <c r="E25" s="381"/>
      <c r="F25" s="382"/>
      <c r="G25" s="383" t="s">
        <v>5</v>
      </c>
      <c r="H25" s="384"/>
      <c r="I25" s="385"/>
      <c r="J25" s="378" t="s">
        <v>21</v>
      </c>
      <c r="K25" s="378"/>
      <c r="L25" s="378"/>
      <c r="M25" s="227" t="s">
        <v>200</v>
      </c>
    </row>
    <row r="26" spans="2:13" ht="28">
      <c r="B26" s="392"/>
      <c r="C26" s="180" t="s">
        <v>4</v>
      </c>
      <c r="D26" s="172" t="s">
        <v>22</v>
      </c>
      <c r="E26" s="173" t="s">
        <v>48</v>
      </c>
      <c r="F26" s="181" t="s">
        <v>31</v>
      </c>
      <c r="G26" s="180" t="s">
        <v>22</v>
      </c>
      <c r="H26" s="173" t="s">
        <v>48</v>
      </c>
      <c r="I26" s="181" t="s">
        <v>31</v>
      </c>
      <c r="J26" s="245" t="s">
        <v>30</v>
      </c>
      <c r="K26" s="246" t="s">
        <v>3</v>
      </c>
      <c r="L26" s="247" t="s">
        <v>25</v>
      </c>
      <c r="M26" s="223"/>
    </row>
    <row r="27" spans="2:13" ht="42">
      <c r="B27" s="243">
        <v>1</v>
      </c>
      <c r="C27" s="182" t="s">
        <v>41</v>
      </c>
      <c r="D27" s="175" t="s">
        <v>17</v>
      </c>
      <c r="E27" s="176" t="s">
        <v>169</v>
      </c>
      <c r="F27" s="183">
        <f>'1. Data Entry'!C8+'1. Data Entry'!D8</f>
        <v>51</v>
      </c>
      <c r="G27" s="187" t="s">
        <v>53</v>
      </c>
      <c r="H27" s="176" t="s">
        <v>64</v>
      </c>
      <c r="I27" s="183">
        <f>'1. Data Entry'!B8*4</f>
        <v>64</v>
      </c>
      <c r="J27" s="248" t="s">
        <v>18</v>
      </c>
      <c r="K27" s="249" t="s">
        <v>177</v>
      </c>
      <c r="L27" s="250">
        <f>F27/I27</f>
        <v>0.796875</v>
      </c>
      <c r="M27" s="224" t="s">
        <v>118</v>
      </c>
    </row>
    <row r="28" spans="2:13" ht="28">
      <c r="B28" s="244">
        <v>2</v>
      </c>
      <c r="C28" s="182" t="s">
        <v>170</v>
      </c>
      <c r="D28" s="175" t="s">
        <v>37</v>
      </c>
      <c r="E28" s="176" t="s">
        <v>171</v>
      </c>
      <c r="F28" s="183">
        <f>'1. Data Entry'!I8+'1. Data Entry'!J8</f>
        <v>40</v>
      </c>
      <c r="G28" s="187" t="s">
        <v>17</v>
      </c>
      <c r="H28" s="176" t="s">
        <v>169</v>
      </c>
      <c r="I28" s="183">
        <f>F27</f>
        <v>51</v>
      </c>
      <c r="J28" s="251" t="s">
        <v>36</v>
      </c>
      <c r="K28" s="249" t="s">
        <v>178</v>
      </c>
      <c r="L28" s="252">
        <f t="shared" ref="L28:L32" si="2">F28/I28</f>
        <v>0.78431372549019607</v>
      </c>
      <c r="M28" s="225"/>
    </row>
    <row r="29" spans="2:13" ht="42">
      <c r="B29" s="244" t="s">
        <v>38</v>
      </c>
      <c r="C29" s="182" t="s">
        <v>111</v>
      </c>
      <c r="D29" s="175" t="s">
        <v>39</v>
      </c>
      <c r="E29" s="176" t="s">
        <v>35</v>
      </c>
      <c r="F29" s="183">
        <f>'1. Data Entry'!K8+'1. Data Entry'!L8</f>
        <v>30</v>
      </c>
      <c r="G29" s="187" t="s">
        <v>37</v>
      </c>
      <c r="H29" s="176" t="s">
        <v>171</v>
      </c>
      <c r="I29" s="183">
        <f>F28</f>
        <v>40</v>
      </c>
      <c r="J29" s="182" t="s">
        <v>54</v>
      </c>
      <c r="K29" s="176" t="s">
        <v>179</v>
      </c>
      <c r="L29" s="195">
        <f t="shared" si="2"/>
        <v>0.75</v>
      </c>
      <c r="M29" s="225"/>
    </row>
    <row r="30" spans="2:13" ht="28">
      <c r="B30" s="244">
        <v>3</v>
      </c>
      <c r="C30" s="182" t="s">
        <v>23</v>
      </c>
      <c r="D30" s="175" t="s">
        <v>19</v>
      </c>
      <c r="E30" s="176" t="s">
        <v>173</v>
      </c>
      <c r="F30" s="183">
        <f>'1. Data Entry'!P8+'1. Data Entry'!Q8</f>
        <v>24</v>
      </c>
      <c r="G30" s="187" t="s">
        <v>39</v>
      </c>
      <c r="H30" s="176" t="s">
        <v>172</v>
      </c>
      <c r="I30" s="183">
        <f>F29</f>
        <v>30</v>
      </c>
      <c r="J30" s="251" t="s">
        <v>40</v>
      </c>
      <c r="K30" s="249" t="s">
        <v>180</v>
      </c>
      <c r="L30" s="252">
        <f t="shared" si="2"/>
        <v>0.8</v>
      </c>
      <c r="M30" s="225"/>
    </row>
    <row r="31" spans="2:13" ht="28">
      <c r="B31" s="244">
        <v>4</v>
      </c>
      <c r="C31" s="182" t="s">
        <v>24</v>
      </c>
      <c r="D31" s="175" t="s">
        <v>14</v>
      </c>
      <c r="E31" s="176" t="s">
        <v>174</v>
      </c>
      <c r="F31" s="183">
        <f>'1. Data Entry'!S8+'1. Data Entry'!T8</f>
        <v>20</v>
      </c>
      <c r="G31" s="188" t="s">
        <v>99</v>
      </c>
      <c r="H31" s="176" t="s">
        <v>173</v>
      </c>
      <c r="I31" s="183">
        <f>F30-(0.06*F30)</f>
        <v>22.56</v>
      </c>
      <c r="J31" s="251" t="s">
        <v>29</v>
      </c>
      <c r="K31" s="249" t="s">
        <v>181</v>
      </c>
      <c r="L31" s="250">
        <f t="shared" si="2"/>
        <v>0.88652482269503552</v>
      </c>
      <c r="M31" s="224" t="s">
        <v>117</v>
      </c>
    </row>
    <row r="32" spans="2:13" ht="28">
      <c r="B32" s="244">
        <v>5</v>
      </c>
      <c r="C32" s="184" t="s">
        <v>166</v>
      </c>
      <c r="D32" s="185" t="s">
        <v>176</v>
      </c>
      <c r="E32" s="43" t="s">
        <v>175</v>
      </c>
      <c r="F32" s="186">
        <f>'1. Data Entry'!U8+'1. Data Entry'!V8</f>
        <v>0</v>
      </c>
      <c r="G32" s="184" t="s">
        <v>167</v>
      </c>
      <c r="H32" s="43" t="s">
        <v>174</v>
      </c>
      <c r="I32" s="186">
        <f>F31</f>
        <v>20</v>
      </c>
      <c r="J32" s="253" t="s">
        <v>168</v>
      </c>
      <c r="K32" s="254" t="s">
        <v>182</v>
      </c>
      <c r="L32" s="255">
        <f t="shared" si="2"/>
        <v>0</v>
      </c>
      <c r="M32" s="226" t="s">
        <v>118</v>
      </c>
    </row>
    <row r="33" spans="2:13">
      <c r="C33"/>
      <c r="D33"/>
      <c r="G33"/>
    </row>
    <row r="34" spans="2:13">
      <c r="C34" s="228"/>
    </row>
    <row r="35" spans="2:13" s="53" customFormat="1">
      <c r="B35" s="75"/>
      <c r="C35" s="42" t="s">
        <v>94</v>
      </c>
      <c r="D35" s="76"/>
      <c r="E35" s="77"/>
      <c r="F35" s="77"/>
      <c r="G35" s="76"/>
      <c r="H35" s="77"/>
      <c r="I35" s="77"/>
      <c r="J35" s="78"/>
      <c r="K35" s="77"/>
      <c r="L35" s="77"/>
    </row>
    <row r="36" spans="2:13" ht="14.25" customHeight="1">
      <c r="B36" s="379" t="s">
        <v>55</v>
      </c>
      <c r="C36" s="380" t="s">
        <v>20</v>
      </c>
      <c r="D36" s="381"/>
      <c r="E36" s="381"/>
      <c r="F36" s="382"/>
      <c r="G36" s="383" t="s">
        <v>5</v>
      </c>
      <c r="H36" s="384"/>
      <c r="I36" s="385"/>
      <c r="J36" s="386" t="s">
        <v>21</v>
      </c>
      <c r="K36" s="386"/>
      <c r="L36" s="386"/>
      <c r="M36" s="227" t="s">
        <v>200</v>
      </c>
    </row>
    <row r="37" spans="2:13" ht="28">
      <c r="B37" s="379"/>
      <c r="C37" s="180" t="s">
        <v>4</v>
      </c>
      <c r="D37" s="172" t="s">
        <v>22</v>
      </c>
      <c r="E37" s="173" t="s">
        <v>48</v>
      </c>
      <c r="F37" s="181" t="s">
        <v>31</v>
      </c>
      <c r="G37" s="180" t="s">
        <v>22</v>
      </c>
      <c r="H37" s="173" t="s">
        <v>48</v>
      </c>
      <c r="I37" s="181" t="s">
        <v>31</v>
      </c>
      <c r="J37" s="258" t="s">
        <v>30</v>
      </c>
      <c r="K37" s="259" t="s">
        <v>3</v>
      </c>
      <c r="L37" s="260" t="s">
        <v>25</v>
      </c>
      <c r="M37" s="223"/>
    </row>
    <row r="38" spans="2:13" ht="42">
      <c r="B38" s="256">
        <v>1</v>
      </c>
      <c r="C38" s="182" t="s">
        <v>41</v>
      </c>
      <c r="D38" s="175" t="s">
        <v>17</v>
      </c>
      <c r="E38" s="176" t="s">
        <v>169</v>
      </c>
      <c r="F38" s="183">
        <f>'1. Data Entry'!C9+'1. Data Entry'!D9</f>
        <v>55</v>
      </c>
      <c r="G38" s="187" t="s">
        <v>53</v>
      </c>
      <c r="H38" s="176" t="s">
        <v>64</v>
      </c>
      <c r="I38" s="183">
        <f>'1. Data Entry'!B9*4</f>
        <v>68</v>
      </c>
      <c r="J38" s="261" t="s">
        <v>18</v>
      </c>
      <c r="K38" s="262" t="s">
        <v>177</v>
      </c>
      <c r="L38" s="263">
        <f>F38/I38</f>
        <v>0.80882352941176472</v>
      </c>
      <c r="M38" s="224" t="s">
        <v>118</v>
      </c>
    </row>
    <row r="39" spans="2:13" ht="28">
      <c r="B39" s="257">
        <v>2</v>
      </c>
      <c r="C39" s="182" t="s">
        <v>170</v>
      </c>
      <c r="D39" s="175" t="s">
        <v>37</v>
      </c>
      <c r="E39" s="176" t="s">
        <v>171</v>
      </c>
      <c r="F39" s="183">
        <f>'1. Data Entry'!I9+'1. Data Entry'!J9</f>
        <v>41</v>
      </c>
      <c r="G39" s="187" t="s">
        <v>17</v>
      </c>
      <c r="H39" s="176" t="s">
        <v>169</v>
      </c>
      <c r="I39" s="183">
        <f>F38</f>
        <v>55</v>
      </c>
      <c r="J39" s="264" t="s">
        <v>36</v>
      </c>
      <c r="K39" s="262" t="s">
        <v>178</v>
      </c>
      <c r="L39" s="265">
        <f t="shared" ref="L39:L43" si="3">F39/I39</f>
        <v>0.74545454545454548</v>
      </c>
      <c r="M39" s="225"/>
    </row>
    <row r="40" spans="2:13" ht="42">
      <c r="B40" s="257" t="s">
        <v>38</v>
      </c>
      <c r="C40" s="182" t="s">
        <v>111</v>
      </c>
      <c r="D40" s="175" t="s">
        <v>39</v>
      </c>
      <c r="E40" s="176" t="s">
        <v>35</v>
      </c>
      <c r="F40" s="183">
        <f>'1. Data Entry'!K9+'1. Data Entry'!L9</f>
        <v>31</v>
      </c>
      <c r="G40" s="187" t="s">
        <v>37</v>
      </c>
      <c r="H40" s="176" t="s">
        <v>171</v>
      </c>
      <c r="I40" s="183">
        <f>F39</f>
        <v>41</v>
      </c>
      <c r="J40" s="182" t="s">
        <v>54</v>
      </c>
      <c r="K40" s="176" t="s">
        <v>179</v>
      </c>
      <c r="L40" s="195">
        <f t="shared" si="3"/>
        <v>0.75609756097560976</v>
      </c>
      <c r="M40" s="225"/>
    </row>
    <row r="41" spans="2:13" ht="28">
      <c r="B41" s="257">
        <v>3</v>
      </c>
      <c r="C41" s="182" t="s">
        <v>23</v>
      </c>
      <c r="D41" s="175" t="s">
        <v>19</v>
      </c>
      <c r="E41" s="176" t="s">
        <v>173</v>
      </c>
      <c r="F41" s="183">
        <f>'1. Data Entry'!P9+'1. Data Entry'!Q9</f>
        <v>26</v>
      </c>
      <c r="G41" s="187" t="s">
        <v>39</v>
      </c>
      <c r="H41" s="176" t="s">
        <v>172</v>
      </c>
      <c r="I41" s="183">
        <f>F40</f>
        <v>31</v>
      </c>
      <c r="J41" s="264" t="s">
        <v>40</v>
      </c>
      <c r="K41" s="262" t="s">
        <v>180</v>
      </c>
      <c r="L41" s="265">
        <f t="shared" si="3"/>
        <v>0.83870967741935487</v>
      </c>
      <c r="M41" s="225"/>
    </row>
    <row r="42" spans="2:13" ht="28">
      <c r="B42" s="257">
        <v>4</v>
      </c>
      <c r="C42" s="182" t="s">
        <v>24</v>
      </c>
      <c r="D42" s="175" t="s">
        <v>14</v>
      </c>
      <c r="E42" s="176" t="s">
        <v>174</v>
      </c>
      <c r="F42" s="183">
        <f>'1. Data Entry'!S9+'1. Data Entry'!T9</f>
        <v>22</v>
      </c>
      <c r="G42" s="188" t="s">
        <v>99</v>
      </c>
      <c r="H42" s="176" t="s">
        <v>173</v>
      </c>
      <c r="I42" s="183">
        <f>F41-(0.06*F41)</f>
        <v>24.44</v>
      </c>
      <c r="J42" s="264" t="s">
        <v>29</v>
      </c>
      <c r="K42" s="262" t="s">
        <v>181</v>
      </c>
      <c r="L42" s="263">
        <f t="shared" si="3"/>
        <v>0.90016366612111287</v>
      </c>
      <c r="M42" s="224" t="s">
        <v>117</v>
      </c>
    </row>
    <row r="43" spans="2:13" ht="28">
      <c r="B43" s="257">
        <v>5</v>
      </c>
      <c r="C43" s="184" t="s">
        <v>166</v>
      </c>
      <c r="D43" s="185" t="s">
        <v>176</v>
      </c>
      <c r="E43" s="43" t="s">
        <v>175</v>
      </c>
      <c r="F43" s="186">
        <f>'1. Data Entry'!U9+'1. Data Entry'!V9</f>
        <v>0</v>
      </c>
      <c r="G43" s="184" t="s">
        <v>167</v>
      </c>
      <c r="H43" s="43" t="s">
        <v>174</v>
      </c>
      <c r="I43" s="186">
        <f>F42</f>
        <v>22</v>
      </c>
      <c r="J43" s="266" t="s">
        <v>168</v>
      </c>
      <c r="K43" s="267" t="s">
        <v>182</v>
      </c>
      <c r="L43" s="268">
        <f t="shared" si="3"/>
        <v>0</v>
      </c>
      <c r="M43" s="226" t="s">
        <v>118</v>
      </c>
    </row>
    <row r="44" spans="2:13">
      <c r="C44"/>
      <c r="D44"/>
      <c r="G44"/>
    </row>
    <row r="45" spans="2:13">
      <c r="C45"/>
      <c r="D45"/>
      <c r="G45"/>
    </row>
  </sheetData>
  <mergeCells count="17">
    <mergeCell ref="E1:L1"/>
    <mergeCell ref="B14:B15"/>
    <mergeCell ref="C14:F14"/>
    <mergeCell ref="G14:I14"/>
    <mergeCell ref="J14:L14"/>
    <mergeCell ref="J3:L3"/>
    <mergeCell ref="B3:B4"/>
    <mergeCell ref="G3:I3"/>
    <mergeCell ref="C3:F3"/>
    <mergeCell ref="J25:L25"/>
    <mergeCell ref="B36:B37"/>
    <mergeCell ref="C36:F36"/>
    <mergeCell ref="G36:I36"/>
    <mergeCell ref="J36:L36"/>
    <mergeCell ref="B25:B26"/>
    <mergeCell ref="C25:F25"/>
    <mergeCell ref="G25:I25"/>
  </mergeCells>
  <phoneticPr fontId="13" type="noConversion"/>
  <pageMargins left="0.70000000000000007" right="0.70000000000000007" top="0.75000000000000011" bottom="0.75000000000000011" header="0.30000000000000004" footer="0.30000000000000004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tabSelected="1" topLeftCell="I1" workbookViewId="0">
      <selection activeCell="K7" sqref="K7"/>
    </sheetView>
  </sheetViews>
  <sheetFormatPr baseColWidth="10" defaultColWidth="11.5" defaultRowHeight="14" x14ac:dyDescent="0"/>
  <cols>
    <col min="2" max="2" width="30.1640625" customWidth="1"/>
    <col min="3" max="3" width="27.1640625" style="1" customWidth="1"/>
    <col min="4" max="4" width="23.1640625" customWidth="1"/>
    <col min="5" max="5" width="18.33203125" customWidth="1"/>
    <col min="7" max="7" width="42.33203125" customWidth="1"/>
    <col min="8" max="8" width="14.5" customWidth="1"/>
    <col min="9" max="9" width="21.33203125" customWidth="1"/>
    <col min="10" max="10" width="19.1640625" customWidth="1"/>
    <col min="11" max="11" width="22.1640625" customWidth="1"/>
    <col min="12" max="12" width="14.6640625" customWidth="1"/>
    <col min="13" max="13" width="15.6640625" customWidth="1"/>
    <col min="17" max="17" width="19" customWidth="1"/>
  </cols>
  <sheetData>
    <row r="1" spans="1:25">
      <c r="A1" t="s">
        <v>120</v>
      </c>
    </row>
    <row r="2" spans="1:25">
      <c r="C2"/>
      <c r="G2" s="359" t="s">
        <v>208</v>
      </c>
      <c r="H2" s="361"/>
      <c r="J2" s="361"/>
      <c r="K2" s="360" t="s">
        <v>219</v>
      </c>
      <c r="L2" s="361"/>
      <c r="N2" s="361"/>
      <c r="O2" s="359" t="s">
        <v>222</v>
      </c>
      <c r="P2" s="361"/>
      <c r="Q2" s="361"/>
    </row>
    <row r="3" spans="1:25" ht="15" thickBot="1">
      <c r="B3" s="361"/>
      <c r="C3" s="358" t="s">
        <v>207</v>
      </c>
      <c r="D3" s="361"/>
      <c r="E3" s="361"/>
    </row>
    <row r="4" spans="1:25" ht="46" customHeight="1" thickBot="1">
      <c r="B4" s="133" t="s">
        <v>191</v>
      </c>
      <c r="C4" s="44"/>
      <c r="D4" s="29"/>
      <c r="E4" s="2"/>
      <c r="F4" s="34"/>
      <c r="G4" s="362" t="s">
        <v>223</v>
      </c>
      <c r="H4" s="79"/>
    </row>
    <row r="5" spans="1:25" ht="34" customHeight="1">
      <c r="B5" s="65"/>
      <c r="C5" s="206" t="s">
        <v>194</v>
      </c>
      <c r="D5" s="153" t="s">
        <v>192</v>
      </c>
      <c r="E5" s="203" t="s">
        <v>193</v>
      </c>
      <c r="F5" s="35"/>
      <c r="G5" s="17"/>
      <c r="H5" s="21" t="s">
        <v>62</v>
      </c>
      <c r="J5" s="83" t="s">
        <v>102</v>
      </c>
      <c r="K5" s="84" t="s">
        <v>28</v>
      </c>
      <c r="L5" s="85" t="s">
        <v>51</v>
      </c>
      <c r="N5" s="81" t="s">
        <v>100</v>
      </c>
      <c r="O5" s="46"/>
      <c r="P5" s="46"/>
      <c r="Q5" s="46"/>
      <c r="W5" s="30"/>
      <c r="X5" s="30"/>
      <c r="Y5" s="30"/>
    </row>
    <row r="6" spans="1:25" ht="18" customHeight="1">
      <c r="B6" s="150" t="s">
        <v>203</v>
      </c>
      <c r="C6" s="201">
        <f>'2.Summary table'!D6</f>
        <v>56</v>
      </c>
      <c r="E6" s="205"/>
      <c r="F6" s="34"/>
      <c r="G6" s="16" t="s">
        <v>6</v>
      </c>
      <c r="H6" s="24">
        <v>1</v>
      </c>
      <c r="J6" s="16" t="s">
        <v>6</v>
      </c>
      <c r="K6" s="20">
        <v>1</v>
      </c>
      <c r="L6" s="22"/>
      <c r="N6" s="88"/>
      <c r="O6" s="89" t="s">
        <v>114</v>
      </c>
      <c r="P6" s="89" t="s">
        <v>63</v>
      </c>
      <c r="Q6" s="90" t="s">
        <v>107</v>
      </c>
      <c r="W6" s="31"/>
      <c r="X6" s="31"/>
      <c r="Y6" s="31"/>
    </row>
    <row r="7" spans="1:25">
      <c r="B7" s="151" t="s">
        <v>50</v>
      </c>
      <c r="D7" s="201">
        <f>'1. Data Entry'!C6</f>
        <v>10</v>
      </c>
      <c r="E7" s="204">
        <f>'1. Data Entry'!D6</f>
        <v>39</v>
      </c>
      <c r="F7" s="34"/>
      <c r="G7" s="18" t="s">
        <v>50</v>
      </c>
      <c r="H7" s="209">
        <f>'4. Formulas'!L5</f>
        <v>0.875</v>
      </c>
      <c r="J7" s="18" t="s">
        <v>50</v>
      </c>
      <c r="K7" s="154">
        <f>IF(H7&lt;1,H7*K6,K6)</f>
        <v>0.875</v>
      </c>
      <c r="L7" s="23">
        <f t="shared" ref="L7:L10" si="0">(K7-K6)</f>
        <v>-0.125</v>
      </c>
      <c r="N7" s="18" t="s">
        <v>52</v>
      </c>
      <c r="O7" s="24">
        <f>'5.Numbers for graphs'!L7</f>
        <v>-0.125</v>
      </c>
      <c r="P7" s="24">
        <f>IF(O7&lt;0,O7,0)</f>
        <v>-0.125</v>
      </c>
      <c r="Q7" s="28">
        <f>P7/$P$11</f>
        <v>0.17773718872195923</v>
      </c>
      <c r="W7" s="30"/>
      <c r="X7" s="30"/>
      <c r="Y7" s="30"/>
    </row>
    <row r="8" spans="1:25">
      <c r="B8" s="150" t="s">
        <v>188</v>
      </c>
      <c r="D8" s="201">
        <f>'1. Data Entry'!I6</f>
        <v>10</v>
      </c>
      <c r="E8" s="201">
        <f>'1. Data Entry'!J6</f>
        <v>31</v>
      </c>
      <c r="F8" s="34"/>
      <c r="G8" s="16" t="s">
        <v>188</v>
      </c>
      <c r="H8" s="24">
        <f>'4. Formulas'!L6</f>
        <v>0.83673469387755106</v>
      </c>
      <c r="J8" s="16" t="s">
        <v>188</v>
      </c>
      <c r="K8" s="154">
        <f>IF(H8&lt;1,H8*K7,K7)</f>
        <v>0.73214285714285721</v>
      </c>
      <c r="L8" s="23">
        <f t="shared" si="0"/>
        <v>-0.14285714285714279</v>
      </c>
      <c r="N8" s="16" t="s">
        <v>201</v>
      </c>
      <c r="O8" s="24">
        <f>'5.Numbers for graphs'!L8</f>
        <v>-0.14285714285714279</v>
      </c>
      <c r="P8" s="24">
        <f>IF(O8&lt;0,O8,0)</f>
        <v>-0.14285714285714279</v>
      </c>
      <c r="Q8" s="28">
        <f>P8/$P$11</f>
        <v>0.20312821568223904</v>
      </c>
      <c r="W8" s="32"/>
      <c r="X8" s="32"/>
      <c r="Y8" s="32"/>
    </row>
    <row r="9" spans="1:25">
      <c r="B9" s="150" t="s">
        <v>189</v>
      </c>
      <c r="D9" s="201">
        <f>'1. Data Entry'!P6</f>
        <v>6</v>
      </c>
      <c r="E9" s="201">
        <f>'1. Data Entry'!Q6</f>
        <v>11</v>
      </c>
      <c r="F9" s="34"/>
      <c r="G9" s="16" t="s">
        <v>196</v>
      </c>
      <c r="H9" s="20">
        <f>'4. Formulas'!L8</f>
        <v>0.80952380952380953</v>
      </c>
      <c r="J9" s="16" t="s">
        <v>196</v>
      </c>
      <c r="K9" s="154">
        <f>IF(H9&lt;1,H9*K8,K8)</f>
        <v>0.59268707482993199</v>
      </c>
      <c r="L9" s="23">
        <f t="shared" si="0"/>
        <v>-0.13945578231292521</v>
      </c>
      <c r="N9" s="16" t="s">
        <v>199</v>
      </c>
      <c r="O9" s="24">
        <f>'5.Numbers for graphs'!L9</f>
        <v>-0.13945578231292521</v>
      </c>
      <c r="P9" s="24">
        <f>IF(O9&lt;0,O9,0)</f>
        <v>-0.13945578231292521</v>
      </c>
      <c r="Q9" s="28">
        <f>P9/$P$11</f>
        <v>0.19829182959456684</v>
      </c>
      <c r="W9" s="32"/>
      <c r="X9" s="32"/>
      <c r="Y9" s="32"/>
    </row>
    <row r="10" spans="1:25" ht="15" thickBot="1">
      <c r="B10" s="152" t="s">
        <v>190</v>
      </c>
      <c r="C10" s="207"/>
      <c r="D10" s="202">
        <f>'1. Data Entry'!S6</f>
        <v>2</v>
      </c>
      <c r="E10" s="202">
        <f>'1. Data Entry'!T6</f>
        <v>6</v>
      </c>
      <c r="F10" s="34"/>
      <c r="G10" s="19" t="s">
        <v>195</v>
      </c>
      <c r="H10" s="25">
        <f>'4. Formulas'!L9</f>
        <v>0.50062578222778475</v>
      </c>
      <c r="J10" s="19" t="s">
        <v>195</v>
      </c>
      <c r="K10" s="154">
        <f>IF(H10&lt;1,H10*K9,K9)</f>
        <v>0.29671443045303231</v>
      </c>
      <c r="L10" s="23">
        <f t="shared" si="0"/>
        <v>-0.29597264437689969</v>
      </c>
      <c r="M10" s="45" t="s">
        <v>89</v>
      </c>
      <c r="N10" s="19" t="s">
        <v>198</v>
      </c>
      <c r="O10" s="25">
        <f>'5.Numbers for graphs'!L10</f>
        <v>-0.29597264437689969</v>
      </c>
      <c r="P10" s="24">
        <f>IF(O10&lt;0,O10,0)</f>
        <v>-0.29597264437689969</v>
      </c>
      <c r="Q10" s="28">
        <f>P10/$P$11</f>
        <v>0.42084276600123477</v>
      </c>
      <c r="W10" s="32"/>
      <c r="X10" s="32"/>
      <c r="Y10" s="32"/>
    </row>
    <row r="11" spans="1:25">
      <c r="C11" s="149"/>
      <c r="D11" s="34"/>
      <c r="E11" s="32"/>
      <c r="F11" s="34"/>
      <c r="J11" s="45" t="s">
        <v>119</v>
      </c>
      <c r="N11" s="26" t="s">
        <v>116</v>
      </c>
      <c r="O11" s="27" t="s">
        <v>38</v>
      </c>
      <c r="P11" s="27">
        <f>SUM(P7:P10)</f>
        <v>-0.70328556954696775</v>
      </c>
      <c r="Q11" s="356">
        <f>SUM(Q7:Q10)</f>
        <v>0.99999999999999978</v>
      </c>
      <c r="W11" s="32"/>
      <c r="X11" s="32"/>
      <c r="Y11" s="32"/>
    </row>
    <row r="12" spans="1:25">
      <c r="C12" s="208"/>
      <c r="F12" s="34"/>
      <c r="W12" s="32"/>
      <c r="X12" s="32"/>
      <c r="Y12" s="32"/>
    </row>
    <row r="13" spans="1:25">
      <c r="F13" s="34"/>
      <c r="W13" s="30"/>
      <c r="X13" s="30"/>
      <c r="Y13" s="30"/>
    </row>
    <row r="14" spans="1:25" ht="16" thickBot="1">
      <c r="B14" s="133" t="s">
        <v>206</v>
      </c>
      <c r="C14" s="44"/>
      <c r="D14" s="29"/>
      <c r="E14" s="2"/>
    </row>
    <row r="15" spans="1:25" ht="43" thickBot="1">
      <c r="B15" s="269"/>
      <c r="C15" s="273" t="s">
        <v>194</v>
      </c>
      <c r="D15" s="274" t="s">
        <v>192</v>
      </c>
      <c r="E15" s="275" t="s">
        <v>193</v>
      </c>
      <c r="G15" s="363" t="s">
        <v>224</v>
      </c>
      <c r="H15" s="317"/>
    </row>
    <row r="16" spans="1:25" ht="28">
      <c r="B16" s="270" t="s">
        <v>203</v>
      </c>
      <c r="C16" s="201">
        <f>'2.Summary table'!E6</f>
        <v>60</v>
      </c>
      <c r="E16" s="205"/>
      <c r="G16" s="17"/>
      <c r="H16" s="21" t="s">
        <v>62</v>
      </c>
      <c r="J16" s="347" t="s">
        <v>103</v>
      </c>
      <c r="K16" s="348" t="s">
        <v>28</v>
      </c>
      <c r="L16" s="349" t="s">
        <v>51</v>
      </c>
      <c r="N16" s="82" t="s">
        <v>101</v>
      </c>
      <c r="O16" s="47"/>
      <c r="P16" s="47"/>
      <c r="Q16" s="47"/>
    </row>
    <row r="17" spans="2:17" ht="28">
      <c r="B17" s="271" t="s">
        <v>50</v>
      </c>
      <c r="D17" s="201">
        <f>'1. Data Entry'!C7</f>
        <v>11</v>
      </c>
      <c r="E17" s="204">
        <f>'1. Data Entry'!D7</f>
        <v>41</v>
      </c>
      <c r="G17" s="16" t="s">
        <v>6</v>
      </c>
      <c r="H17" s="24">
        <v>1</v>
      </c>
      <c r="J17" s="16" t="s">
        <v>6</v>
      </c>
      <c r="K17" s="20">
        <v>1</v>
      </c>
      <c r="L17" s="22"/>
      <c r="N17" s="88"/>
      <c r="O17" s="89" t="s">
        <v>114</v>
      </c>
      <c r="P17" s="89" t="s">
        <v>63</v>
      </c>
      <c r="Q17" s="90" t="s">
        <v>107</v>
      </c>
    </row>
    <row r="18" spans="2:17">
      <c r="B18" s="270" t="s">
        <v>188</v>
      </c>
      <c r="D18" s="201">
        <f>'1. Data Entry'!I7</f>
        <v>9</v>
      </c>
      <c r="E18" s="201">
        <f>'1. Data Entry'!J7</f>
        <v>30</v>
      </c>
      <c r="G18" s="18" t="s">
        <v>50</v>
      </c>
      <c r="H18" s="209">
        <f>'4. Formulas'!L16</f>
        <v>0.8666666666666667</v>
      </c>
      <c r="J18" s="18" t="s">
        <v>50</v>
      </c>
      <c r="K18" s="154">
        <f>IF(H18&lt;1,H18*K17,K17)</f>
        <v>0.8666666666666667</v>
      </c>
      <c r="L18" s="23">
        <f t="shared" ref="L18:L21" si="1">(K18-K17)</f>
        <v>-0.1333333333333333</v>
      </c>
      <c r="N18" s="18" t="s">
        <v>52</v>
      </c>
      <c r="O18" s="24">
        <f>'5.Numbers for graphs'!L18</f>
        <v>-0.1333333333333333</v>
      </c>
      <c r="P18" s="24">
        <f>IF(O18&lt;0,O18,0)</f>
        <v>-0.1333333333333333</v>
      </c>
      <c r="Q18" s="28">
        <f>P18/$P$22</f>
        <v>0.20379403794037934</v>
      </c>
    </row>
    <row r="19" spans="2:17">
      <c r="B19" s="270" t="s">
        <v>189</v>
      </c>
      <c r="D19" s="201">
        <f>'1. Data Entry'!P7</f>
        <v>7</v>
      </c>
      <c r="E19" s="201">
        <f>'1. Data Entry'!Q7</f>
        <v>17</v>
      </c>
      <c r="G19" s="16" t="s">
        <v>188</v>
      </c>
      <c r="H19" s="24">
        <f>'4. Formulas'!L17</f>
        <v>0.75</v>
      </c>
      <c r="J19" s="16" t="s">
        <v>188</v>
      </c>
      <c r="K19" s="154">
        <f>IF(H19&lt;1,H19*K18,K18)</f>
        <v>0.65</v>
      </c>
      <c r="L19" s="23">
        <f t="shared" si="1"/>
        <v>-0.21666666666666667</v>
      </c>
      <c r="N19" s="16" t="s">
        <v>201</v>
      </c>
      <c r="O19" s="24">
        <f>'5.Numbers for graphs'!L19</f>
        <v>-0.21666666666666667</v>
      </c>
      <c r="P19" s="24">
        <f>IF(O19&lt;0,O19,0)</f>
        <v>-0.21666666666666667</v>
      </c>
      <c r="Q19" s="28">
        <f>P19/$P$22</f>
        <v>0.33116531165311652</v>
      </c>
    </row>
    <row r="20" spans="2:17">
      <c r="B20" s="272" t="s">
        <v>190</v>
      </c>
      <c r="C20" s="207"/>
      <c r="D20" s="202">
        <f>'1. Data Entry'!S7</f>
        <v>5</v>
      </c>
      <c r="E20" s="202">
        <f>'1. Data Entry'!T7</f>
        <v>10</v>
      </c>
      <c r="G20" s="16" t="s">
        <v>196</v>
      </c>
      <c r="H20" s="20">
        <f>'4. Formulas'!L19</f>
        <v>0.8</v>
      </c>
      <c r="J20" s="16" t="s">
        <v>196</v>
      </c>
      <c r="K20" s="154">
        <f>IF(H20&lt;1,H20*K19,K19)</f>
        <v>0.52</v>
      </c>
      <c r="L20" s="23">
        <f t="shared" si="1"/>
        <v>-0.13</v>
      </c>
      <c r="N20" s="16" t="s">
        <v>199</v>
      </c>
      <c r="O20" s="24">
        <f>'5.Numbers for graphs'!L20</f>
        <v>-0.13</v>
      </c>
      <c r="P20" s="24">
        <f>IF(O20&lt;0,O20,0)</f>
        <v>-0.13</v>
      </c>
      <c r="Q20" s="28">
        <f>P20/$P$22</f>
        <v>0.19869918699186992</v>
      </c>
    </row>
    <row r="21" spans="2:17" ht="15" thickBot="1">
      <c r="C21"/>
      <c r="G21" s="19" t="s">
        <v>195</v>
      </c>
      <c r="H21" s="25">
        <f>'4. Formulas'!L20</f>
        <v>0.66489361702127658</v>
      </c>
      <c r="J21" s="19" t="s">
        <v>195</v>
      </c>
      <c r="K21" s="154">
        <f>IF(H21&lt;1,H21*K20,K20)</f>
        <v>0.34574468085106386</v>
      </c>
      <c r="L21" s="23">
        <f t="shared" si="1"/>
        <v>-0.17425531914893616</v>
      </c>
      <c r="N21" s="19" t="s">
        <v>198</v>
      </c>
      <c r="O21" s="25">
        <f>'5.Numbers for graphs'!L21</f>
        <v>-0.17425531914893616</v>
      </c>
      <c r="P21" s="24">
        <f>IF(O21&lt;0,O21,0)</f>
        <v>-0.17425531914893616</v>
      </c>
      <c r="Q21" s="28">
        <f>P21/$P$22</f>
        <v>0.26634146341463411</v>
      </c>
    </row>
    <row r="22" spans="2:17">
      <c r="C22"/>
      <c r="J22" s="45" t="s">
        <v>119</v>
      </c>
      <c r="N22" s="26" t="s">
        <v>116</v>
      </c>
      <c r="O22" s="27" t="s">
        <v>38</v>
      </c>
      <c r="P22" s="27">
        <f>SUM(P18:P21)</f>
        <v>-0.6542553191489362</v>
      </c>
      <c r="Q22" s="356">
        <f>SUM(Q18:Q21)</f>
        <v>1</v>
      </c>
    </row>
    <row r="23" spans="2:17">
      <c r="C23"/>
    </row>
    <row r="24" spans="2:17" ht="16" thickBot="1">
      <c r="B24" s="133" t="s">
        <v>205</v>
      </c>
      <c r="C24" s="44"/>
      <c r="D24" s="29"/>
      <c r="E24" s="2"/>
    </row>
    <row r="25" spans="2:17" ht="43" thickBot="1">
      <c r="B25" s="276"/>
      <c r="C25" s="280" t="s">
        <v>194</v>
      </c>
      <c r="D25" s="281" t="s">
        <v>192</v>
      </c>
      <c r="E25" s="282" t="s">
        <v>193</v>
      </c>
      <c r="G25" s="364" t="s">
        <v>225</v>
      </c>
      <c r="H25" s="318"/>
    </row>
    <row r="26" spans="2:17" ht="28">
      <c r="B26" s="277" t="s">
        <v>203</v>
      </c>
      <c r="C26" s="201">
        <f>'2.Summary table'!F6</f>
        <v>64</v>
      </c>
      <c r="E26" s="205"/>
      <c r="G26" s="17"/>
      <c r="H26" s="21" t="s">
        <v>62</v>
      </c>
      <c r="J26" s="350" t="s">
        <v>104</v>
      </c>
      <c r="K26" s="351" t="s">
        <v>28</v>
      </c>
      <c r="L26" s="352" t="s">
        <v>51</v>
      </c>
      <c r="N26" s="86" t="s">
        <v>105</v>
      </c>
      <c r="O26" s="51"/>
      <c r="P26" s="51"/>
      <c r="Q26" s="51"/>
    </row>
    <row r="27" spans="2:17" ht="28">
      <c r="B27" s="278" t="s">
        <v>50</v>
      </c>
      <c r="D27" s="201">
        <f>'1. Data Entry'!C8</f>
        <v>12</v>
      </c>
      <c r="E27" s="204">
        <f>'1. Data Entry'!D8</f>
        <v>39</v>
      </c>
      <c r="G27" s="16" t="s">
        <v>6</v>
      </c>
      <c r="H27" s="24">
        <v>1</v>
      </c>
      <c r="J27" s="16" t="s">
        <v>6</v>
      </c>
      <c r="K27" s="20">
        <v>1</v>
      </c>
      <c r="L27" s="22"/>
      <c r="N27" s="88"/>
      <c r="O27" s="89" t="s">
        <v>114</v>
      </c>
      <c r="P27" s="89" t="s">
        <v>63</v>
      </c>
      <c r="Q27" s="90" t="s">
        <v>107</v>
      </c>
    </row>
    <row r="28" spans="2:17">
      <c r="B28" s="277" t="s">
        <v>188</v>
      </c>
      <c r="D28" s="201">
        <f>'1. Data Entry'!I8</f>
        <v>10</v>
      </c>
      <c r="E28" s="201">
        <f>'1. Data Entry'!J8</f>
        <v>30</v>
      </c>
      <c r="G28" s="18" t="s">
        <v>50</v>
      </c>
      <c r="H28" s="209">
        <f>'4. Formulas'!L27</f>
        <v>0.796875</v>
      </c>
      <c r="J28" s="18" t="s">
        <v>50</v>
      </c>
      <c r="K28" s="154">
        <f>IF(H28&lt;1,H28*K27,K27)</f>
        <v>0.796875</v>
      </c>
      <c r="L28" s="23">
        <f t="shared" ref="L28:L31" si="2">(K28-K27)</f>
        <v>-0.203125</v>
      </c>
      <c r="N28" s="18" t="s">
        <v>52</v>
      </c>
      <c r="O28" s="24">
        <f>'5.Numbers for graphs'!L28</f>
        <v>-0.203125</v>
      </c>
      <c r="P28" s="24">
        <f>IF(O28&lt;0,O28,0)</f>
        <v>-0.203125</v>
      </c>
      <c r="Q28" s="28">
        <f>P28/$P$32</f>
        <v>0.36484872611464969</v>
      </c>
    </row>
    <row r="29" spans="2:17">
      <c r="B29" s="277" t="s">
        <v>189</v>
      </c>
      <c r="D29" s="201">
        <f>'1. Data Entry'!P8</f>
        <v>6</v>
      </c>
      <c r="E29" s="201">
        <f>'1. Data Entry'!Q8</f>
        <v>18</v>
      </c>
      <c r="G29" s="16" t="s">
        <v>188</v>
      </c>
      <c r="H29" s="24">
        <f>'4. Formulas'!L28</f>
        <v>0.78431372549019607</v>
      </c>
      <c r="J29" s="16" t="s">
        <v>188</v>
      </c>
      <c r="K29" s="154">
        <f>IF(H29&lt;1,H29*K28,K28)</f>
        <v>0.625</v>
      </c>
      <c r="L29" s="23">
        <f t="shared" si="2"/>
        <v>-0.171875</v>
      </c>
      <c r="N29" s="16" t="s">
        <v>201</v>
      </c>
      <c r="O29" s="24">
        <f>'5.Numbers for graphs'!L29</f>
        <v>-0.171875</v>
      </c>
      <c r="P29" s="24">
        <f>IF(O29&lt;0,O29,0)</f>
        <v>-0.171875</v>
      </c>
      <c r="Q29" s="28">
        <f>P29/$P$32</f>
        <v>0.30871815286624205</v>
      </c>
    </row>
    <row r="30" spans="2:17">
      <c r="B30" s="279" t="s">
        <v>190</v>
      </c>
      <c r="C30" s="207"/>
      <c r="D30" s="202">
        <f>'1. Data Entry'!S8</f>
        <v>5</v>
      </c>
      <c r="E30" s="202">
        <f>'1. Data Entry'!T8</f>
        <v>15</v>
      </c>
      <c r="G30" s="16" t="s">
        <v>196</v>
      </c>
      <c r="H30" s="20">
        <f>'4. Formulas'!L30</f>
        <v>0.8</v>
      </c>
      <c r="J30" s="16" t="s">
        <v>196</v>
      </c>
      <c r="K30" s="154">
        <f>IF(H30&lt;1,H30*K29,K29)</f>
        <v>0.5</v>
      </c>
      <c r="L30" s="23">
        <f t="shared" si="2"/>
        <v>-0.125</v>
      </c>
      <c r="N30" s="16" t="s">
        <v>199</v>
      </c>
      <c r="O30" s="24">
        <f>'5.Numbers for graphs'!L30</f>
        <v>-0.125</v>
      </c>
      <c r="P30" s="24">
        <f>IF(O30&lt;0,O30,0)</f>
        <v>-0.125</v>
      </c>
      <c r="Q30" s="28">
        <f>P30/$P$32</f>
        <v>0.22452229299363058</v>
      </c>
    </row>
    <row r="31" spans="2:17" ht="15" thickBot="1">
      <c r="C31"/>
      <c r="G31" s="19" t="s">
        <v>195</v>
      </c>
      <c r="H31" s="25">
        <f>'4. Formulas'!L31</f>
        <v>0.88652482269503552</v>
      </c>
      <c r="J31" s="19" t="s">
        <v>195</v>
      </c>
      <c r="K31" s="154">
        <f>IF(H31&lt;1,H31*K30,K30)</f>
        <v>0.44326241134751776</v>
      </c>
      <c r="L31" s="23">
        <f t="shared" si="2"/>
        <v>-5.673758865248224E-2</v>
      </c>
      <c r="N31" s="19" t="s">
        <v>198</v>
      </c>
      <c r="O31" s="25">
        <f>'5.Numbers for graphs'!L31</f>
        <v>-5.673758865248224E-2</v>
      </c>
      <c r="P31" s="24">
        <f>IF(O31&lt;0,O31,0)</f>
        <v>-5.673758865248224E-2</v>
      </c>
      <c r="Q31" s="28">
        <f>P31/$P$32</f>
        <v>0.10191082802547766</v>
      </c>
    </row>
    <row r="32" spans="2:17">
      <c r="C32"/>
      <c r="J32" s="45" t="s">
        <v>119</v>
      </c>
      <c r="N32" s="26" t="s">
        <v>116</v>
      </c>
      <c r="O32" s="27" t="s">
        <v>38</v>
      </c>
      <c r="P32" s="27">
        <f>SUM(P28:P31)</f>
        <v>-0.55673758865248224</v>
      </c>
      <c r="Q32" s="356">
        <f>SUM(Q28:Q31)</f>
        <v>1</v>
      </c>
    </row>
    <row r="33" spans="2:17">
      <c r="C33"/>
    </row>
    <row r="34" spans="2:17" ht="16" thickBot="1">
      <c r="B34" s="133" t="s">
        <v>204</v>
      </c>
      <c r="C34" s="44"/>
      <c r="D34" s="29"/>
      <c r="E34" s="2"/>
    </row>
    <row r="35" spans="2:17" ht="43" thickBot="1">
      <c r="B35" s="283"/>
      <c r="C35" s="284" t="s">
        <v>194</v>
      </c>
      <c r="D35" s="285" t="s">
        <v>192</v>
      </c>
      <c r="E35" s="286" t="s">
        <v>193</v>
      </c>
      <c r="G35" s="365" t="s">
        <v>223</v>
      </c>
      <c r="H35" s="319"/>
    </row>
    <row r="36" spans="2:17" ht="28">
      <c r="B36" s="97" t="s">
        <v>203</v>
      </c>
      <c r="C36" s="201">
        <f>'2.Summary table'!G6</f>
        <v>68</v>
      </c>
      <c r="E36" s="205"/>
      <c r="G36" s="17"/>
      <c r="H36" s="21" t="s">
        <v>62</v>
      </c>
      <c r="J36" s="353" t="s">
        <v>102</v>
      </c>
      <c r="K36" s="354" t="s">
        <v>28</v>
      </c>
      <c r="L36" s="355" t="s">
        <v>51</v>
      </c>
      <c r="N36" s="87" t="s">
        <v>100</v>
      </c>
      <c r="O36" s="53"/>
      <c r="P36" s="53"/>
      <c r="Q36" s="53"/>
    </row>
    <row r="37" spans="2:17" ht="28">
      <c r="B37" s="98" t="s">
        <v>50</v>
      </c>
      <c r="D37" s="201">
        <f>'1. Data Entry'!C9</f>
        <v>10</v>
      </c>
      <c r="E37" s="204">
        <f>'1. Data Entry'!D9</f>
        <v>45</v>
      </c>
      <c r="G37" s="16" t="s">
        <v>6</v>
      </c>
      <c r="H37" s="24">
        <v>1</v>
      </c>
      <c r="J37" s="16" t="s">
        <v>6</v>
      </c>
      <c r="K37" s="20">
        <v>1</v>
      </c>
      <c r="L37" s="22"/>
      <c r="N37" s="88"/>
      <c r="O37" s="89" t="s">
        <v>114</v>
      </c>
      <c r="P37" s="89" t="s">
        <v>63</v>
      </c>
      <c r="Q37" s="90" t="s">
        <v>107</v>
      </c>
    </row>
    <row r="38" spans="2:17">
      <c r="B38" s="97" t="s">
        <v>188</v>
      </c>
      <c r="D38" s="201">
        <f>'1. Data Entry'!I9</f>
        <v>6</v>
      </c>
      <c r="E38" s="201">
        <f>'1. Data Entry'!J9</f>
        <v>35</v>
      </c>
      <c r="G38" s="18" t="s">
        <v>50</v>
      </c>
      <c r="H38" s="209">
        <f>'4. Formulas'!L38</f>
        <v>0.80882352941176472</v>
      </c>
      <c r="J38" s="18" t="s">
        <v>50</v>
      </c>
      <c r="K38" s="154">
        <f>IF(H38&lt;1,H38*K37,K37)</f>
        <v>0.80882352941176472</v>
      </c>
      <c r="L38" s="23">
        <f t="shared" ref="L38:L41" si="3">(K38-K37)</f>
        <v>-0.19117647058823528</v>
      </c>
      <c r="N38" s="18" t="s">
        <v>52</v>
      </c>
      <c r="O38" s="24">
        <f>'5.Numbers for graphs'!L38</f>
        <v>-0.19117647058823528</v>
      </c>
      <c r="P38" s="24">
        <f>IF(O38&lt;0,O38,0)</f>
        <v>-0.19117647058823528</v>
      </c>
      <c r="Q38" s="28">
        <f>P38/$P$42</f>
        <v>0.35091522157996147</v>
      </c>
    </row>
    <row r="39" spans="2:17">
      <c r="B39" s="97" t="s">
        <v>189</v>
      </c>
      <c r="D39" s="201">
        <f>'1. Data Entry'!P9</f>
        <v>6</v>
      </c>
      <c r="E39" s="201">
        <f>'1. Data Entry'!Q9</f>
        <v>20</v>
      </c>
      <c r="G39" s="16" t="s">
        <v>188</v>
      </c>
      <c r="H39" s="24">
        <f>'4. Formulas'!L39</f>
        <v>0.74545454545454548</v>
      </c>
      <c r="J39" s="16" t="s">
        <v>188</v>
      </c>
      <c r="K39" s="154">
        <f>IF(H39&lt;1,H39*K38,K38)</f>
        <v>0.60294117647058831</v>
      </c>
      <c r="L39" s="23">
        <f t="shared" si="3"/>
        <v>-0.20588235294117641</v>
      </c>
      <c r="N39" s="16" t="s">
        <v>201</v>
      </c>
      <c r="O39" s="24">
        <f>'5.Numbers for graphs'!L39</f>
        <v>-0.20588235294117641</v>
      </c>
      <c r="P39" s="24">
        <f>IF(O39&lt;0,O39,0)</f>
        <v>-0.20588235294117641</v>
      </c>
      <c r="Q39" s="28">
        <f>P39/$P$42</f>
        <v>0.37790870016303529</v>
      </c>
    </row>
    <row r="40" spans="2:17">
      <c r="B40" s="99" t="s">
        <v>190</v>
      </c>
      <c r="C40" s="207"/>
      <c r="D40" s="202">
        <f>'1. Data Entry'!S9</f>
        <v>5</v>
      </c>
      <c r="E40" s="202">
        <f>'1. Data Entry'!T9</f>
        <v>17</v>
      </c>
      <c r="G40" s="16" t="s">
        <v>196</v>
      </c>
      <c r="H40" s="20">
        <f>'4. Formulas'!L41</f>
        <v>0.83870967741935487</v>
      </c>
      <c r="J40" s="16" t="s">
        <v>196</v>
      </c>
      <c r="K40" s="154">
        <f>IF(H40&lt;1,H40*K39,K39)</f>
        <v>0.5056925996204934</v>
      </c>
      <c r="L40" s="23">
        <f t="shared" si="3"/>
        <v>-9.7248576850094914E-2</v>
      </c>
      <c r="N40" s="16" t="s">
        <v>199</v>
      </c>
      <c r="O40" s="24">
        <f>'5.Numbers for graphs'!L40</f>
        <v>-9.7248576850094914E-2</v>
      </c>
      <c r="P40" s="24">
        <f>IF(O40&lt;0,O40,0)</f>
        <v>-9.7248576850094914E-2</v>
      </c>
      <c r="Q40" s="28">
        <f>P40/$P$42</f>
        <v>0.17850526159774721</v>
      </c>
    </row>
    <row r="41" spans="2:17" ht="19" customHeight="1" thickBot="1">
      <c r="G41" s="19" t="s">
        <v>195</v>
      </c>
      <c r="H41" s="25">
        <f>'4. Formulas'!L42</f>
        <v>0.90016366612111287</v>
      </c>
      <c r="J41" s="19" t="s">
        <v>195</v>
      </c>
      <c r="K41" s="154">
        <f>IF(H41&lt;1,H41*K40,K40)</f>
        <v>0.45520610440469944</v>
      </c>
      <c r="L41" s="23">
        <f t="shared" si="3"/>
        <v>-5.0486495215793958E-2</v>
      </c>
      <c r="N41" s="19" t="s">
        <v>198</v>
      </c>
      <c r="O41" s="25">
        <f>'5.Numbers for graphs'!L41</f>
        <v>-5.0486495215793958E-2</v>
      </c>
      <c r="P41" s="24">
        <f>IF(O41&lt;0,O41,0)</f>
        <v>-5.0486495215793958E-2</v>
      </c>
      <c r="Q41" s="28">
        <f>P41/$P$42</f>
        <v>9.2670816659256014E-2</v>
      </c>
    </row>
    <row r="42" spans="2:17">
      <c r="J42" s="45" t="s">
        <v>119</v>
      </c>
      <c r="N42" s="26" t="s">
        <v>116</v>
      </c>
      <c r="O42" s="27" t="s">
        <v>38</v>
      </c>
      <c r="P42" s="27">
        <f>SUM(P38:P41)</f>
        <v>-0.54479389559530056</v>
      </c>
      <c r="Q42" s="356">
        <f>SUM(Q38:Q41)</f>
        <v>1</v>
      </c>
    </row>
    <row r="52" spans="2:3" ht="47" customHeight="1"/>
    <row r="53" spans="2:3" ht="16" customHeight="1"/>
    <row r="54" spans="2:3" ht="16" customHeight="1">
      <c r="B54" s="134"/>
    </row>
    <row r="55" spans="2:3">
      <c r="C55"/>
    </row>
    <row r="56" spans="2:3">
      <c r="C56"/>
    </row>
    <row r="57" spans="2:3">
      <c r="C57"/>
    </row>
    <row r="58" spans="2:3">
      <c r="C58"/>
    </row>
    <row r="59" spans="2:3">
      <c r="C59"/>
    </row>
    <row r="60" spans="2:3">
      <c r="C60"/>
    </row>
    <row r="61" spans="2:3">
      <c r="C61"/>
    </row>
    <row r="62" spans="2:3">
      <c r="C62"/>
    </row>
    <row r="63" spans="2:3">
      <c r="C63"/>
    </row>
    <row r="64" spans="2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 ht="46" customHeight="1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Data Entry</vt:lpstr>
      <vt:lpstr>2.Summary table</vt:lpstr>
      <vt:lpstr>3. Graphs</vt:lpstr>
      <vt:lpstr>4. Formulas</vt:lpstr>
      <vt:lpstr>5.Numbers for 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2018-02-27T20:19:33Z</cp:lastPrinted>
  <dcterms:created xsi:type="dcterms:W3CDTF">2006-09-16T00:00:00Z</dcterms:created>
  <dcterms:modified xsi:type="dcterms:W3CDTF">2018-11-20T20:53:09Z</dcterms:modified>
</cp:coreProperties>
</file>