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606"/>
  <workbookPr showInkAnnotation="0" autoCompressPictures="0"/>
  <mc:AlternateContent xmlns:mc="http://schemas.openxmlformats.org/markup-compatibility/2006">
    <mc:Choice Requires="x15">
      <x15ac:absPath xmlns:x15ac="http://schemas.microsoft.com/office/spreadsheetml/2010/11/ac" url="/Users/brianrobinson/Documents/^work/SSS program/ADVISING/"/>
    </mc:Choice>
  </mc:AlternateContent>
  <bookViews>
    <workbookView xWindow="22380" yWindow="660" windowWidth="25600" windowHeight="23740" tabRatio="500"/>
  </bookViews>
  <sheets>
    <sheet name="U1 recommended courses" sheetId="2" r:id="rId1"/>
    <sheet name="course planning" sheetId="5" r:id="rId2"/>
    <sheet name="pre-requisites" sheetId="4" r:id="rId3"/>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103" i="5" l="1"/>
  <c r="L103" i="5"/>
  <c r="K103" i="5"/>
  <c r="J103" i="5"/>
  <c r="I103" i="5"/>
  <c r="M102" i="5"/>
  <c r="L102" i="5"/>
  <c r="K102" i="5"/>
  <c r="J102" i="5"/>
  <c r="I102" i="5"/>
  <c r="M101" i="5"/>
  <c r="L101" i="5"/>
  <c r="K101" i="5"/>
  <c r="J101" i="5"/>
  <c r="I101" i="5"/>
  <c r="M100" i="5"/>
  <c r="L100" i="5"/>
  <c r="K100" i="5"/>
  <c r="J100" i="5"/>
  <c r="I100" i="5"/>
  <c r="M99" i="5"/>
  <c r="L99" i="5"/>
  <c r="K99" i="5"/>
  <c r="J99" i="5"/>
  <c r="I99" i="5"/>
  <c r="M98" i="5"/>
  <c r="L98" i="5"/>
  <c r="K98" i="5"/>
  <c r="J98" i="5"/>
  <c r="I98" i="5"/>
  <c r="M97" i="5"/>
  <c r="L97" i="5"/>
  <c r="K97" i="5"/>
  <c r="J97" i="5"/>
  <c r="I97" i="5"/>
  <c r="M96" i="5"/>
  <c r="L96" i="5"/>
  <c r="K96" i="5"/>
  <c r="J96" i="5"/>
  <c r="I96" i="5"/>
  <c r="M95" i="5"/>
  <c r="L95" i="5"/>
  <c r="K95" i="5"/>
  <c r="J95" i="5"/>
  <c r="I95" i="5"/>
  <c r="M94" i="5"/>
  <c r="L94" i="5"/>
  <c r="K94" i="5"/>
  <c r="J94" i="5"/>
  <c r="I94" i="5"/>
  <c r="M93" i="5"/>
  <c r="L93" i="5"/>
  <c r="K93" i="5"/>
  <c r="J93" i="5"/>
  <c r="I93" i="5"/>
  <c r="M92" i="5"/>
  <c r="L92" i="5"/>
  <c r="K92" i="5"/>
  <c r="J92" i="5"/>
  <c r="I92" i="5"/>
  <c r="M91" i="5"/>
  <c r="L91" i="5"/>
  <c r="K91" i="5"/>
  <c r="J91" i="5"/>
  <c r="I91" i="5"/>
  <c r="M90" i="5"/>
  <c r="L90" i="5"/>
  <c r="K90" i="5"/>
  <c r="J90" i="5"/>
  <c r="I90" i="5"/>
  <c r="M89" i="5"/>
  <c r="L89" i="5"/>
  <c r="K89" i="5"/>
  <c r="J89" i="5"/>
  <c r="I89" i="5"/>
  <c r="M88" i="5"/>
  <c r="L88" i="5"/>
  <c r="K88" i="5"/>
  <c r="J88" i="5"/>
  <c r="I88" i="5"/>
  <c r="M87" i="5"/>
  <c r="L87" i="5"/>
  <c r="K87" i="5"/>
  <c r="J87" i="5"/>
  <c r="I87" i="5"/>
  <c r="M86" i="5"/>
  <c r="L86" i="5"/>
  <c r="K86" i="5"/>
  <c r="J86" i="5"/>
  <c r="I86" i="5"/>
  <c r="M85" i="5"/>
  <c r="L85" i="5"/>
  <c r="K85" i="5"/>
  <c r="J85" i="5"/>
  <c r="I85" i="5"/>
  <c r="M84" i="5"/>
  <c r="L84" i="5"/>
  <c r="K84" i="5"/>
  <c r="J84" i="5"/>
  <c r="I84" i="5"/>
  <c r="M83" i="5"/>
  <c r="L83" i="5"/>
  <c r="K83" i="5"/>
  <c r="J83" i="5"/>
  <c r="I83" i="5"/>
  <c r="M82" i="5"/>
  <c r="L82" i="5"/>
  <c r="K82" i="5"/>
  <c r="J82" i="5"/>
  <c r="I82" i="5"/>
  <c r="M81" i="5"/>
  <c r="L81" i="5"/>
  <c r="K81" i="5"/>
  <c r="J81" i="5"/>
  <c r="I81" i="5"/>
  <c r="M80" i="5"/>
  <c r="L80" i="5"/>
  <c r="K80" i="5"/>
  <c r="J80" i="5"/>
  <c r="I80" i="5"/>
  <c r="M79" i="5"/>
  <c r="L79" i="5"/>
  <c r="K79" i="5"/>
  <c r="J79" i="5"/>
  <c r="I79" i="5"/>
  <c r="M78" i="5"/>
  <c r="L78" i="5"/>
  <c r="K78" i="5"/>
  <c r="J78" i="5"/>
  <c r="I78" i="5"/>
  <c r="M77" i="5"/>
  <c r="L77" i="5"/>
  <c r="K77" i="5"/>
  <c r="J77" i="5"/>
  <c r="I77" i="5"/>
  <c r="M76" i="5"/>
  <c r="L76" i="5"/>
  <c r="K76" i="5"/>
  <c r="J76" i="5"/>
  <c r="I76" i="5"/>
  <c r="M75" i="5"/>
  <c r="L75" i="5"/>
  <c r="K75" i="5"/>
  <c r="J75" i="5"/>
  <c r="I75" i="5"/>
  <c r="M74" i="5"/>
  <c r="L74" i="5"/>
  <c r="K74" i="5"/>
  <c r="J74" i="5"/>
  <c r="I74" i="5"/>
  <c r="M73" i="5"/>
  <c r="L73" i="5"/>
  <c r="K73" i="5"/>
  <c r="J73" i="5"/>
  <c r="I73" i="5"/>
  <c r="M72" i="5"/>
  <c r="L72" i="5"/>
  <c r="K72" i="5"/>
  <c r="J72" i="5"/>
  <c r="I72" i="5"/>
  <c r="M71" i="5"/>
  <c r="L71" i="5"/>
  <c r="K71" i="5"/>
  <c r="J71" i="5"/>
  <c r="I71" i="5"/>
  <c r="M70" i="5"/>
  <c r="L70" i="5"/>
  <c r="K70" i="5"/>
  <c r="J70" i="5"/>
  <c r="I70" i="5"/>
  <c r="M69" i="5"/>
  <c r="L69" i="5"/>
  <c r="K69" i="5"/>
  <c r="J69" i="5"/>
  <c r="I69" i="5"/>
  <c r="M68" i="5"/>
  <c r="L68" i="5"/>
  <c r="K68" i="5"/>
  <c r="J68" i="5"/>
  <c r="I68" i="5"/>
  <c r="M67" i="5"/>
  <c r="L67" i="5"/>
  <c r="K67" i="5"/>
  <c r="J67" i="5"/>
  <c r="I67" i="5"/>
  <c r="M66" i="5"/>
  <c r="L66" i="5"/>
  <c r="K66" i="5"/>
  <c r="J66" i="5"/>
  <c r="I66" i="5"/>
  <c r="M65" i="5"/>
  <c r="L65" i="5"/>
  <c r="K65" i="5"/>
  <c r="J65" i="5"/>
  <c r="I65" i="5"/>
  <c r="M64" i="5"/>
  <c r="L64" i="5"/>
  <c r="K64" i="5"/>
  <c r="J64" i="5"/>
  <c r="I64" i="5"/>
  <c r="M63" i="5"/>
  <c r="L63" i="5"/>
  <c r="K63" i="5"/>
  <c r="J63" i="5"/>
  <c r="I63" i="5"/>
  <c r="M62" i="5"/>
  <c r="L62" i="5"/>
  <c r="K62" i="5"/>
  <c r="J62" i="5"/>
  <c r="I62" i="5"/>
  <c r="M61" i="5"/>
  <c r="L61" i="5"/>
  <c r="K61" i="5"/>
  <c r="J61" i="5"/>
  <c r="I61" i="5"/>
  <c r="M60" i="5"/>
  <c r="L60" i="5"/>
  <c r="K60" i="5"/>
  <c r="J60" i="5"/>
  <c r="I60" i="5"/>
  <c r="M59" i="5"/>
  <c r="L59" i="5"/>
  <c r="K59" i="5"/>
  <c r="J59" i="5"/>
  <c r="I59" i="5"/>
  <c r="M58" i="5"/>
  <c r="L58" i="5"/>
  <c r="K58" i="5"/>
  <c r="J58" i="5"/>
  <c r="I58" i="5"/>
  <c r="M57" i="5"/>
  <c r="L57" i="5"/>
  <c r="K57" i="5"/>
  <c r="J57" i="5"/>
  <c r="I57" i="5"/>
  <c r="M56" i="5"/>
  <c r="L56" i="5"/>
  <c r="K56" i="5"/>
  <c r="J56" i="5"/>
  <c r="I56" i="5"/>
  <c r="M55" i="5"/>
  <c r="L55" i="5"/>
  <c r="K55" i="5"/>
  <c r="J55" i="5"/>
  <c r="I55" i="5"/>
  <c r="M54" i="5"/>
  <c r="L54" i="5"/>
  <c r="K54" i="5"/>
  <c r="J54" i="5"/>
  <c r="I54" i="5"/>
  <c r="M53" i="5"/>
  <c r="L53" i="5"/>
  <c r="K53" i="5"/>
  <c r="J53" i="5"/>
  <c r="I53" i="5"/>
  <c r="M52" i="5"/>
  <c r="L52" i="5"/>
  <c r="K52" i="5"/>
  <c r="J52" i="5"/>
  <c r="I52" i="5"/>
  <c r="M51" i="5"/>
  <c r="L51" i="5"/>
  <c r="K51" i="5"/>
  <c r="J51" i="5"/>
  <c r="I51" i="5"/>
  <c r="M50" i="5"/>
  <c r="L50" i="5"/>
  <c r="K50" i="5"/>
  <c r="J50" i="5"/>
  <c r="I50" i="5"/>
  <c r="M49" i="5"/>
  <c r="L49" i="5"/>
  <c r="K49" i="5"/>
  <c r="J49" i="5"/>
  <c r="I49" i="5"/>
  <c r="M48" i="5"/>
  <c r="L48" i="5"/>
  <c r="K48" i="5"/>
  <c r="J48" i="5"/>
  <c r="I48" i="5"/>
  <c r="M47" i="5"/>
  <c r="L47" i="5"/>
  <c r="K47" i="5"/>
  <c r="J47" i="5"/>
  <c r="I47" i="5"/>
  <c r="M46" i="5"/>
  <c r="L46" i="5"/>
  <c r="K46" i="5"/>
  <c r="J46" i="5"/>
  <c r="I46" i="5"/>
  <c r="M45" i="5"/>
  <c r="L45" i="5"/>
  <c r="K45" i="5"/>
  <c r="J45" i="5"/>
  <c r="I45" i="5"/>
  <c r="M44" i="5"/>
  <c r="L44" i="5"/>
  <c r="K44" i="5"/>
  <c r="J44" i="5"/>
  <c r="I44" i="5"/>
  <c r="M43" i="5"/>
  <c r="L43" i="5"/>
  <c r="K43" i="5"/>
  <c r="J43" i="5"/>
  <c r="I43" i="5"/>
  <c r="M42" i="5"/>
  <c r="L42" i="5"/>
  <c r="K42" i="5"/>
  <c r="J42" i="5"/>
  <c r="I42" i="5"/>
  <c r="M41" i="5"/>
  <c r="L41" i="5"/>
  <c r="K41" i="5"/>
  <c r="J41" i="5"/>
  <c r="I41" i="5"/>
  <c r="M40" i="5"/>
  <c r="L40" i="5"/>
  <c r="K40" i="5"/>
  <c r="J40" i="5"/>
  <c r="I40" i="5"/>
  <c r="M39" i="5"/>
  <c r="L39" i="5"/>
  <c r="K39" i="5"/>
  <c r="J39" i="5"/>
  <c r="I39" i="5"/>
  <c r="M38" i="5"/>
  <c r="L38" i="5"/>
  <c r="K38" i="5"/>
  <c r="J38" i="5"/>
  <c r="I38" i="5"/>
  <c r="M37" i="5"/>
  <c r="L37" i="5"/>
  <c r="K37" i="5"/>
  <c r="J37" i="5"/>
  <c r="I37" i="5"/>
  <c r="M36" i="5"/>
  <c r="L36" i="5"/>
  <c r="K36" i="5"/>
  <c r="J36" i="5"/>
  <c r="I36" i="5"/>
  <c r="M35" i="5"/>
  <c r="L35" i="5"/>
  <c r="K35" i="5"/>
  <c r="J35" i="5"/>
  <c r="I35" i="5"/>
  <c r="L34" i="5"/>
  <c r="K34" i="5"/>
  <c r="J34" i="5"/>
  <c r="I34" i="5"/>
  <c r="L33" i="5"/>
  <c r="K33" i="5"/>
  <c r="J33" i="5"/>
  <c r="I33" i="5"/>
  <c r="L32" i="5"/>
  <c r="K32" i="5"/>
  <c r="J32" i="5"/>
  <c r="I32" i="5"/>
  <c r="L31" i="5"/>
  <c r="K31" i="5"/>
  <c r="J31" i="5"/>
  <c r="I31" i="5"/>
  <c r="L30" i="5"/>
  <c r="K30" i="5"/>
  <c r="J30" i="5"/>
  <c r="I30" i="5"/>
  <c r="L29" i="5"/>
  <c r="K29" i="5"/>
  <c r="J29" i="5"/>
  <c r="I29" i="5"/>
  <c r="L28" i="5"/>
  <c r="K28" i="5"/>
  <c r="J28" i="5"/>
  <c r="I28" i="5"/>
  <c r="L27" i="5"/>
  <c r="K27" i="5"/>
  <c r="J27" i="5"/>
  <c r="I27" i="5"/>
  <c r="L26" i="5"/>
  <c r="K26" i="5"/>
  <c r="J26" i="5"/>
  <c r="I26" i="5"/>
  <c r="L25" i="5"/>
  <c r="K25" i="5"/>
  <c r="J25" i="5"/>
  <c r="I25" i="5"/>
  <c r="L24" i="5"/>
  <c r="K24" i="5"/>
  <c r="J24" i="5"/>
  <c r="I24" i="5"/>
  <c r="L23" i="5"/>
  <c r="K23" i="5"/>
  <c r="J23" i="5"/>
  <c r="I23" i="5"/>
  <c r="L22" i="5"/>
  <c r="K22" i="5"/>
  <c r="J22" i="5"/>
  <c r="I22" i="5"/>
  <c r="L21" i="5"/>
  <c r="K21" i="5"/>
  <c r="J21" i="5"/>
  <c r="I21" i="5"/>
  <c r="P19" i="5"/>
  <c r="L20" i="5"/>
  <c r="K20" i="5"/>
  <c r="J20" i="5"/>
  <c r="I20" i="5"/>
  <c r="P18" i="5"/>
  <c r="L19" i="5"/>
  <c r="K19" i="5"/>
  <c r="J19" i="5"/>
  <c r="I19" i="5"/>
  <c r="P17" i="5"/>
  <c r="L18" i="5"/>
  <c r="K18" i="5"/>
  <c r="J18" i="5"/>
  <c r="I18" i="5"/>
  <c r="P16" i="5"/>
  <c r="L17" i="5"/>
  <c r="K17" i="5"/>
  <c r="J17" i="5"/>
  <c r="I17" i="5"/>
  <c r="P15" i="5"/>
  <c r="L16" i="5"/>
  <c r="K16" i="5"/>
  <c r="J16" i="5"/>
  <c r="I16" i="5"/>
  <c r="P14" i="5"/>
  <c r="L15" i="5"/>
  <c r="K15" i="5"/>
  <c r="J15" i="5"/>
  <c r="I15" i="5"/>
  <c r="P13" i="5"/>
  <c r="L14" i="5"/>
  <c r="K14" i="5"/>
  <c r="J14" i="5"/>
  <c r="I14" i="5"/>
  <c r="P12" i="5"/>
  <c r="L13" i="5"/>
  <c r="K13" i="5"/>
  <c r="J13" i="5"/>
  <c r="I13" i="5"/>
  <c r="P11" i="5"/>
  <c r="L12" i="5"/>
  <c r="K12" i="5"/>
  <c r="J12" i="5"/>
  <c r="I12" i="5"/>
  <c r="L11" i="5"/>
  <c r="K11" i="5"/>
  <c r="J11" i="5"/>
  <c r="I11" i="5"/>
  <c r="L10" i="5"/>
  <c r="K10" i="5"/>
  <c r="J10" i="5"/>
  <c r="I10" i="5"/>
  <c r="I7" i="5"/>
  <c r="I8" i="5"/>
  <c r="I9" i="5"/>
  <c r="P8" i="5"/>
  <c r="L9" i="5"/>
  <c r="K9" i="5"/>
  <c r="J9" i="5"/>
  <c r="L7" i="5"/>
  <c r="L8" i="5"/>
  <c r="P7" i="5"/>
  <c r="K8" i="5"/>
  <c r="J8" i="5"/>
  <c r="J7" i="5"/>
  <c r="P3" i="5"/>
  <c r="K7" i="5"/>
  <c r="P4" i="5"/>
  <c r="P6" i="5"/>
  <c r="P5" i="5"/>
</calcChain>
</file>

<file path=xl/comments1.xml><?xml version="1.0" encoding="utf-8"?>
<comments xmlns="http://schemas.openxmlformats.org/spreadsheetml/2006/main">
  <authors>
    <author>Author</author>
  </authors>
  <commentList>
    <comment ref="H7" authorId="0">
      <text>
        <r>
          <rPr>
            <sz val="9"/>
            <color indexed="81"/>
            <rFont val="Verdana"/>
          </rPr>
          <t>for example</t>
        </r>
      </text>
    </comment>
    <comment ref="O7" authorId="0">
      <text>
        <r>
          <rPr>
            <sz val="10"/>
            <rFont val="Verdana"/>
          </rPr>
          <t>Author:</t>
        </r>
        <r>
          <rPr>
            <sz val="9"/>
            <color indexed="81"/>
            <rFont val="Verdana"/>
          </rPr>
          <t xml:space="preserve">
http://www.mcgill.ca/study/2014-2015/faculties/basc/undergraduate/ug_basc_course_reqs#booknode-988</t>
        </r>
      </text>
    </comment>
  </commentList>
</comments>
</file>

<file path=xl/comments2.xml><?xml version="1.0" encoding="utf-8"?>
<comments xmlns="http://schemas.openxmlformats.org/spreadsheetml/2006/main">
  <authors>
    <author>Navin Ramankutty</author>
  </authors>
  <commentList>
    <comment ref="D16" authorId="0">
      <text>
        <r>
          <rPr>
            <b/>
            <sz val="9"/>
            <color indexed="81"/>
            <rFont val="Verdana"/>
          </rPr>
          <t>Navin Ramankutty:</t>
        </r>
        <r>
          <rPr>
            <sz val="9"/>
            <color indexed="81"/>
            <rFont val="Verdana"/>
          </rPr>
          <t xml:space="preserve">
Restriction: open only to U2 or U3 students who have completed six or more credits from courses at the 300 level of Atmospheric and Oceanic Sciences, Biology, Chemistry, Earth and Planetary Sciences, Geography, Natural Resource Sciences, or a McGill School of Environment domain, or permission of the instructor.</t>
        </r>
      </text>
    </comment>
    <comment ref="B21" authorId="0">
      <text>
        <r>
          <rPr>
            <b/>
            <sz val="9"/>
            <color indexed="81"/>
            <rFont val="Verdana"/>
          </rPr>
          <t>Navin Ramankutty:</t>
        </r>
        <r>
          <rPr>
            <sz val="9"/>
            <color indexed="81"/>
            <rFont val="Verdana"/>
          </rPr>
          <t xml:space="preserve">
Really being offered?</t>
        </r>
      </text>
    </comment>
    <comment ref="B45" authorId="0">
      <text>
        <r>
          <rPr>
            <b/>
            <sz val="9"/>
            <color indexed="81"/>
            <rFont val="Verdana"/>
          </rPr>
          <t>Navin Ramankutty:</t>
        </r>
        <r>
          <rPr>
            <sz val="9"/>
            <color indexed="81"/>
            <rFont val="Verdana"/>
          </rPr>
          <t xml:space="preserve">
Really being offered?</t>
        </r>
      </text>
    </comment>
  </commentList>
</comments>
</file>

<file path=xl/sharedStrings.xml><?xml version="1.0" encoding="utf-8"?>
<sst xmlns="http://schemas.openxmlformats.org/spreadsheetml/2006/main" count="577" uniqueCount="281">
  <si>
    <t>Enter your grade in each course. If you are using this to simply plan your coursework, enter the semester you plan to take the course (and Program GPA will reflect your GPA to date)</t>
  </si>
  <si>
    <t>Category requirements</t>
  </si>
  <si>
    <t>Your credits</t>
  </si>
  <si>
    <t xml:space="preserve"> Target</t>
  </si>
  <si>
    <t>REQUIRED (Total: 27 credits)</t>
  </si>
  <si>
    <t>Arts</t>
    <phoneticPr fontId="0" type="noConversion"/>
  </si>
  <si>
    <t>Science</t>
    <phoneticPr fontId="0" type="noConversion"/>
  </si>
  <si>
    <t>Out of Faculty</t>
    <phoneticPr fontId="0" type="noConversion"/>
  </si>
  <si>
    <t>Above 300 level comp credits</t>
    <phoneticPr fontId="0" type="noConversion"/>
  </si>
  <si>
    <t></t>
  </si>
  <si>
    <r>
      <t xml:space="preserve">Grade points </t>
    </r>
    <r>
      <rPr>
        <b/>
        <sz val="6"/>
        <color indexed="62"/>
        <rFont val="Verdana"/>
      </rPr>
      <t>(this will automatically popuate based on the letter grade you enter)</t>
    </r>
  </si>
  <si>
    <t>Arts</t>
  </si>
  <si>
    <r>
      <t xml:space="preserve">At least 21 </t>
    </r>
    <r>
      <rPr>
        <sz val="8"/>
        <rFont val="Verdana"/>
      </rPr>
      <t>(including courses from your minor)</t>
    </r>
  </si>
  <si>
    <t>A</t>
  </si>
  <si>
    <t>a) Foundations of Sustainability (all required: 9 credits)</t>
  </si>
  <si>
    <t>Science</t>
  </si>
  <si>
    <t>A-</t>
  </si>
  <si>
    <t>Required Foundation (a)</t>
    <phoneticPr fontId="0" type="noConversion"/>
  </si>
  <si>
    <t>Section f at ≥ 300-level</t>
  </si>
  <si>
    <t>At least 9</t>
  </si>
  <si>
    <t>B+</t>
  </si>
  <si>
    <t>Total SSS credits</t>
  </si>
  <si>
    <t>B</t>
  </si>
  <si>
    <t>GEOG 460 Research in Sustainability</t>
    <phoneticPr fontId="0" type="noConversion"/>
  </si>
  <si>
    <t>Fall 2015</t>
  </si>
  <si>
    <t>Out-of-Faculty</t>
  </si>
  <si>
    <t>(up to 30 credits outside of Arts and Science, max of 12 can be electives)</t>
  </si>
  <si>
    <t>B-</t>
  </si>
  <si>
    <t>Program GPA</t>
  </si>
  <si>
    <t>C+</t>
  </si>
  <si>
    <t>b) Introduction to biophysical, societal, cultural, institutional and ethical dimensions of sustainability (all required: 18 credits)</t>
  </si>
  <si>
    <t>C</t>
  </si>
  <si>
    <t>Required (b)</t>
    <phoneticPr fontId="0" type="noConversion"/>
  </si>
  <si>
    <t>ENVR 200 Global Environment</t>
  </si>
  <si>
    <t xml:space="preserve">Course requirements </t>
  </si>
  <si>
    <t>Fulfilled?</t>
  </si>
  <si>
    <t>Target</t>
  </si>
  <si>
    <t>D</t>
  </si>
  <si>
    <t xml:space="preserve">ENVR 202 The Evolving Earth </t>
  </si>
  <si>
    <t xml:space="preserve">Foundations (a)  </t>
  </si>
  <si>
    <t>3 required</t>
  </si>
  <si>
    <t>F</t>
  </si>
  <si>
    <t xml:space="preserve">ENVR 203 Knowledge, Ethics and Environment </t>
  </si>
  <si>
    <t>Required (b)</t>
  </si>
  <si>
    <t>6 required</t>
  </si>
  <si>
    <t>GEOG 203 Environmental Systems</t>
  </si>
  <si>
    <t>Stats</t>
  </si>
  <si>
    <t>1 from the list</t>
  </si>
  <si>
    <t>GEOG 310 Development and Livelihoods</t>
  </si>
  <si>
    <t>Econ</t>
  </si>
  <si>
    <t xml:space="preserve">MGPO 440 Strategies for Sustainability  </t>
  </si>
  <si>
    <t>Systems</t>
  </si>
  <si>
    <t>Area 1</t>
  </si>
  <si>
    <t>2 from the list</t>
  </si>
  <si>
    <t xml:space="preserve">COMPLEMENTARY COURSES:     TOTAL: 27 credits </t>
  </si>
  <si>
    <t>Area 2</t>
  </si>
  <si>
    <t>1 from 2a) 1 from 2b)</t>
  </si>
  <si>
    <t>c) 3 credits of Statistics (one of this list)</t>
  </si>
  <si>
    <t>Area 3</t>
  </si>
  <si>
    <t>AEMA 310 Statistical methods</t>
  </si>
  <si>
    <t>BIOL 373 Biometry</t>
  </si>
  <si>
    <t>GEOG 202 Statistics and Spatial Analysis</t>
  </si>
  <si>
    <t>PSYC 204 Intro to Psychological Statistics</t>
  </si>
  <si>
    <t>ESYS 301 (Winter) Earth System Modelling</t>
  </si>
  <si>
    <t>or GEOG 501 (Fall) Modelling Environmental Systems</t>
  </si>
  <si>
    <t>e)  3 credits of Economics (one of this list)</t>
  </si>
  <si>
    <t>ECON 225 Economics of the Environment</t>
  </si>
  <si>
    <t>ECON 326 Ecological Economics</t>
  </si>
  <si>
    <t>AGEC 333 Resource Economics</t>
  </si>
  <si>
    <t xml:space="preserve">Students must choose at least two courses from each area, and in total complete at least 9 credits at 300 or higher level. </t>
  </si>
  <si>
    <t>(see attached program layout for details)</t>
  </si>
  <si>
    <t>AREA 1: Methods: Observation, Analysis, Modelling and Management</t>
  </si>
  <si>
    <t>AGRI 435 Soil and Water Quality management (L, W)</t>
  </si>
  <si>
    <t>ENVR 544 Environmental measurement and modelling</t>
  </si>
  <si>
    <t>Complementary (f) - Area 1</t>
  </si>
  <si>
    <t>ESYS 500 Earth System Applications (C)</t>
  </si>
  <si>
    <t>GEOG 201 Introductory Geo-information Science</t>
  </si>
  <si>
    <t>GEOG 302 Environmental Management 1</t>
  </si>
  <si>
    <t>GEOG 306 Raster GIS</t>
  </si>
  <si>
    <t xml:space="preserve">GEOG 308 Principles of Remote Sensing </t>
  </si>
  <si>
    <t>GEOG 351 Quantitative Methods</t>
  </si>
  <si>
    <t>GEOG 404 Environmental Management 2</t>
  </si>
  <si>
    <t>GEOG 509 Qualitative Methods in Geography</t>
  </si>
  <si>
    <t>GEOG 523 Global Ecosystems and Climate (C, L)</t>
  </si>
  <si>
    <t>URBP 506 Environmental Policy and Planning</t>
  </si>
  <si>
    <t>AREA 2: Society, Economics, Policy, Ethics and Equity</t>
  </si>
  <si>
    <t/>
  </si>
  <si>
    <t>2A: Society, Economics, and Policy</t>
  </si>
  <si>
    <t>AGEC 200 Principles of Microeconomics</t>
  </si>
  <si>
    <t>OR ECON 208 Microeconomic Analysis and Applications</t>
  </si>
  <si>
    <t>AGEC 201 Principles of Macroeconomics</t>
  </si>
  <si>
    <t>OR ECON 209 Macroeconomic Analysis and Applications</t>
  </si>
  <si>
    <t>AGEC 430 Agriculture, Food and Resource Policy (L)</t>
  </si>
  <si>
    <t>ANTH 206 Environment and Culture</t>
  </si>
  <si>
    <t>ANTH 212 Anthropology of Development (D)</t>
  </si>
  <si>
    <t xml:space="preserve">ANTH 339 Ecological Anthropology </t>
  </si>
  <si>
    <t>ECON 230 Microeconomic Theory</t>
  </si>
  <si>
    <t>ECON 347 Economics of Climate Change</t>
  </si>
  <si>
    <t>ECON 405 Natural Resource Economics</t>
  </si>
  <si>
    <t>ENVR 519 Global Environmental Politics</t>
  </si>
  <si>
    <t>GEOG 210 Global Places and Peoples</t>
  </si>
  <si>
    <t>GEOG 216 Geography and the World’s Economy</t>
  </si>
  <si>
    <t>GEOG 316 Political Geography</t>
  </si>
  <si>
    <t>GEOG 303 Health Geography (H)</t>
  </si>
  <si>
    <t>GEOG 408 Geog of Development (D)</t>
  </si>
  <si>
    <t>GEOG 410 Geog of Underdevelopment (D)</t>
  </si>
  <si>
    <t>GEOG 508 Resources, People and Power</t>
  </si>
  <si>
    <t>HIST 292 History and the Environment</t>
  </si>
  <si>
    <t xml:space="preserve">MGPO 475 Strategies for Developing Countries </t>
  </si>
  <si>
    <t>MGPO 567 Business in Society</t>
  </si>
  <si>
    <t>NRSC 540 Socio-cultural Issues in Water (W)</t>
  </si>
  <si>
    <t>URBP 530 Urban Environmental Planning</t>
  </si>
  <si>
    <t>2B: Ethics and Equity</t>
  </si>
  <si>
    <t xml:space="preserve">ENVR 400 Environmental Thought </t>
  </si>
  <si>
    <t>GEOG 382 Principles of Earth Citizenship</t>
  </si>
  <si>
    <t>MGPO 450 Ethics in Management</t>
  </si>
  <si>
    <t>RELG 270 Religious Ethics and the Environment</t>
  </si>
  <si>
    <t>AREA 3:  Sustainability and Biophysical processes</t>
  </si>
  <si>
    <t>ATOC 214 Introduction: Physics of the Atmosphere (C)</t>
  </si>
  <si>
    <t>ATOC 215 Oceans Weather and Climate (C)</t>
  </si>
  <si>
    <t>Complementary (f) - Area 3</t>
  </si>
  <si>
    <t>BIOL 540 OR ENVR 540: Ecology of Species Invasions (B)</t>
  </si>
  <si>
    <t>BIOL 308 Ecological Dynamics (B, L)</t>
  </si>
  <si>
    <t>BIOL 310 Large Scale Ecology (B, L)</t>
  </si>
  <si>
    <t>BREE 217 Hydrology and Water Resources (W)</t>
  </si>
  <si>
    <t>OR GEOG 322 Environmental Hydrology (W)</t>
  </si>
  <si>
    <t>ESYS 200 Earth System Processes (C)</t>
  </si>
  <si>
    <t>ESYS 300 Investigating the Earth System (C)</t>
  </si>
  <si>
    <t>GEOG 221 Environment and Health (H)</t>
  </si>
  <si>
    <t>GEOG 305 Soils and Environment</t>
  </si>
  <si>
    <t>GEOG 372 Running Water Environments (W)</t>
  </si>
  <si>
    <t>GEOG 403 Global Health and Environmental Change (H)</t>
  </si>
  <si>
    <t>GEOG 470 Wetlands (W)</t>
  </si>
  <si>
    <t>GEOG 530 Global Land and Water Resources (L, W)</t>
  </si>
  <si>
    <t>GEOG 555 Ecological Restoration (B)</t>
  </si>
  <si>
    <t>NRSC 333 Physical and Biological Aspects of Pollution</t>
  </si>
  <si>
    <t>ENVB 410 Ecosystem Ecology (B, L)</t>
  </si>
  <si>
    <t>Check out the other tabs at the bottom!!</t>
  </si>
  <si>
    <t>Fall Semester</t>
  </si>
  <si>
    <t>Winter Semester</t>
  </si>
  <si>
    <t>Required Foundation course</t>
  </si>
  <si>
    <t>ENVR 201</t>
  </si>
  <si>
    <t>Required courses</t>
  </si>
  <si>
    <t>ENVR 200</t>
  </si>
  <si>
    <t>ENVR 203 (at Mac campus; OR downtown in Winter)</t>
  </si>
  <si>
    <t>GEOG 203</t>
  </si>
  <si>
    <t>Complementary Economics</t>
  </si>
  <si>
    <t>Complementary Statistics</t>
  </si>
  <si>
    <t>Complementary Systems Modeling</t>
  </si>
  <si>
    <t>A pre-requisite or a complementary (list f) course</t>
  </si>
  <si>
    <t>GEOG 360</t>
  </si>
  <si>
    <t>ENVR 202</t>
  </si>
  <si>
    <t>ENVR 203 (at downtown campus; or Mac in the Fall)</t>
  </si>
  <si>
    <t>GEOG 310</t>
  </si>
  <si>
    <t>ESYS 301 (or alternative in the Fall semester)</t>
  </si>
  <si>
    <t>It is recommended that you take MGPO 440, a required course, later on since it is out-of-faculty.  As per the rules of the BASc for the SSS program, you are allowed only 12 out-of-faculty credits, but this can go up to 30 credits for in-program courses.  The BASc advisors suggest that you take all your electives first before taking out-of-faculty courses that are required by the program.  A similar consideration would apply if you choose AGEC 333 as the economics course or AEMA 310 as the statistics course in the above list.</t>
  </si>
  <si>
    <r>
      <t>ECON 225</t>
    </r>
    <r>
      <rPr>
        <vertAlign val="superscript"/>
        <sz val="12"/>
        <rFont val="Verdana"/>
      </rPr>
      <t>1</t>
    </r>
    <r>
      <rPr>
        <sz val="12"/>
        <rFont val="Verdana"/>
      </rPr>
      <t xml:space="preserve"> OR ECON 326 OR AGEC 333</t>
    </r>
  </si>
  <si>
    <r>
      <t>BIOL 373 OR GEOG 202 or AEMA 310 or PSYC 204</t>
    </r>
    <r>
      <rPr>
        <vertAlign val="superscript"/>
        <sz val="12"/>
        <rFont val="Verdana"/>
      </rPr>
      <t>2</t>
    </r>
    <r>
      <rPr>
        <sz val="12"/>
        <rFont val="Verdana"/>
      </rPr>
      <t xml:space="preserve"> (or one of the alternatives in the Winter semester)</t>
    </r>
  </si>
  <si>
    <r>
      <t>AEMA 310 OR PSYC 204</t>
    </r>
    <r>
      <rPr>
        <vertAlign val="superscript"/>
        <sz val="12"/>
        <rFont val="Verdana"/>
      </rPr>
      <t>2</t>
    </r>
    <r>
      <rPr>
        <sz val="12"/>
        <rFont val="Verdana"/>
      </rPr>
      <t xml:space="preserve"> (or one of the alternatives in the Fall semester)</t>
    </r>
  </si>
  <si>
    <r>
      <t>GEOG 501 (</t>
    </r>
    <r>
      <rPr>
        <i/>
        <sz val="12"/>
        <rFont val="Verdana"/>
      </rPr>
      <t>check for restrictions</t>
    </r>
    <r>
      <rPr>
        <sz val="12"/>
        <rFont val="Verdana"/>
      </rPr>
      <t>) (or alternative in the winter semester)</t>
    </r>
  </si>
  <si>
    <r>
      <t xml:space="preserve">1 </t>
    </r>
    <r>
      <rPr>
        <sz val="12"/>
        <rFont val="Verdana"/>
      </rPr>
      <t>Not clear which semester this is offered</t>
    </r>
  </si>
  <si>
    <r>
      <t xml:space="preserve">2 </t>
    </r>
    <r>
      <rPr>
        <sz val="12"/>
        <rFont val="Verdana"/>
      </rPr>
      <t>Also sometimes available in the summer term</t>
    </r>
  </si>
  <si>
    <r>
      <t>A course for your minor or elective</t>
    </r>
    <r>
      <rPr>
        <vertAlign val="superscript"/>
        <sz val="12"/>
        <rFont val="Verdana"/>
      </rPr>
      <t>3</t>
    </r>
  </si>
  <si>
    <r>
      <rPr>
        <vertAlign val="superscript"/>
        <sz val="12"/>
        <rFont val="Verdana"/>
      </rPr>
      <t>3</t>
    </r>
    <r>
      <rPr>
        <sz val="12"/>
        <rFont val="Verdana"/>
      </rPr>
      <t xml:space="preserve"> Note, students entering Fall 2013 or after must also take BASC 201 as an elective credit.</t>
    </r>
  </si>
  <si>
    <t>Type</t>
    <phoneticPr fontId="1" type="noConversion"/>
  </si>
  <si>
    <t>Courses</t>
    <phoneticPr fontId="1" type="noConversion"/>
  </si>
  <si>
    <t>Term Offered</t>
    <phoneticPr fontId="1" type="noConversion"/>
  </si>
  <si>
    <t>Pre-requisites &amp; restrictions</t>
    <phoneticPr fontId="1" type="noConversion"/>
  </si>
  <si>
    <t>Required Foundation (a)</t>
    <phoneticPr fontId="1" type="noConversion"/>
  </si>
  <si>
    <t>ENVR 201 Society, Environment, and Sustainability</t>
    <phoneticPr fontId="1" type="noConversion"/>
  </si>
  <si>
    <t>Fall</t>
    <phoneticPr fontId="1" type="noConversion"/>
  </si>
  <si>
    <t>GEOG 360 Analyzing Sustainability</t>
    <phoneticPr fontId="1" type="noConversion"/>
  </si>
  <si>
    <t>Winter</t>
    <phoneticPr fontId="1" type="noConversion"/>
  </si>
  <si>
    <t>ENVR 201</t>
    <phoneticPr fontId="1" type="noConversion"/>
  </si>
  <si>
    <t>GEOG 460 Research in Sustainability</t>
    <phoneticPr fontId="1" type="noConversion"/>
  </si>
  <si>
    <t>GEOG 360</t>
    <phoneticPr fontId="1" type="noConversion"/>
  </si>
  <si>
    <t>Required (b)</t>
    <phoneticPr fontId="1" type="noConversion"/>
  </si>
  <si>
    <t>Fall (Mac); Winter (Downtown)</t>
    <phoneticPr fontId="1" type="noConversion"/>
  </si>
  <si>
    <t>GEOG 210 or GEOG 216 or ENVR 201 or INTD 200</t>
    <phoneticPr fontId="1" type="noConversion"/>
  </si>
  <si>
    <t>Fall and Winter</t>
    <phoneticPr fontId="1" type="noConversion"/>
  </si>
  <si>
    <t>Open to U2, U3 students only</t>
  </si>
  <si>
    <t>Complementary (c)</t>
    <phoneticPr fontId="1" type="noConversion"/>
  </si>
  <si>
    <t>MATH 112 or equivalent</t>
  </si>
  <si>
    <t>Cannot receive credit for this course if you already have MATH 324 or MATH 357</t>
    <phoneticPr fontId="1" type="noConversion"/>
  </si>
  <si>
    <t>Fall, Winter, Summer</t>
    <phoneticPr fontId="1" type="noConversion"/>
  </si>
  <si>
    <t>May not be taken if a grade of 75% was received in an equivalent course completed at CEGEP; Mathematics 201-307 or 201-337 or equivalent or the combination of Quantitative Methods 300 with Mathematics 300</t>
    <phoneticPr fontId="1" type="noConversion"/>
  </si>
  <si>
    <t>Complementary (d)</t>
    <phoneticPr fontId="1" type="noConversion"/>
  </si>
  <si>
    <t>ESYS 200 or ENVR 200 or equivalent.</t>
  </si>
  <si>
    <t>MATH 139 or MATH 140, MATH 141, and MATH 203, or equivalent; Enrollment restricted due to availability of computers. Open only to U2 or U3 students who have completed six or more credits from courses at the 300 level of Atmospheric and Oceanic Sciences, Biology, Chemistry, Earth and Planetary Sciences, Geography, Natural Resource Sciences, or a McGill School of Environment domain, or permission of the instructor</t>
    <phoneticPr fontId="1" type="noConversion"/>
  </si>
  <si>
    <t>Complementary (e)</t>
    <phoneticPr fontId="1" type="noConversion"/>
  </si>
  <si>
    <t>?</t>
    <phoneticPr fontId="1" type="noConversion"/>
  </si>
  <si>
    <t>Not open to students who have taken 154-325 or 154-425</t>
  </si>
  <si>
    <t>ECON 208 and ECON 209 or consent of instructor</t>
  </si>
  <si>
    <t>AGEC 200 or equivalent</t>
  </si>
  <si>
    <t>Complementary (f) - Area 1</t>
    <phoneticPr fontId="1" type="noConversion"/>
  </si>
  <si>
    <t>NRSC 430 or GEOG 201 or URBP 505 or Permission of Instructor. Restricted to Grad option students unless Permission of Instructor.</t>
    <phoneticPr fontId="1" type="noConversion"/>
  </si>
  <si>
    <t>Any 200-level course in Geography or MSE or BIOL 208 or permission of instructor.</t>
  </si>
  <si>
    <t>GEOG 201</t>
    <phoneticPr fontId="1" type="noConversion"/>
  </si>
  <si>
    <t>GEOG 201 (Corequisite); Not open to students with ATOC 308</t>
    <phoneticPr fontId="1" type="noConversion"/>
  </si>
  <si>
    <t>MATH 203 or permission of instructor</t>
  </si>
  <si>
    <t>GEOG 302 or permission of instructor</t>
  </si>
  <si>
    <t>Permission of instructor</t>
  </si>
  <si>
    <t>Fall (every other year)</t>
    <phoneticPr fontId="1" type="noConversion"/>
  </si>
  <si>
    <t>GEOG 203 and 321 or equivalent, or permission of the instructor</t>
  </si>
  <si>
    <t>NRSC 437 Assessing Environmental Impact (alternative ENVB 437)</t>
    <phoneticPr fontId="1" type="noConversion"/>
  </si>
  <si>
    <t>U2 students and above. Not open to students who have taken WILD 437 or NRSC 437</t>
  </si>
  <si>
    <t>This course is open to students in U3 and above</t>
  </si>
  <si>
    <t>Complementary (f) - Area 2A</t>
    <phoneticPr fontId="1" type="noConversion"/>
  </si>
  <si>
    <t>Not open to students who have taken or are taking ECON 230 or ECON 250</t>
  </si>
  <si>
    <t>ECON 208 or permission of the instructor; Not open to students who have taken or are taking ECON 330 or ECON 352.</t>
    <phoneticPr fontId="1" type="noConversion"/>
  </si>
  <si>
    <t>AGEC 442 Economics of International Agricultural Development (L)</t>
    <phoneticPr fontId="1" type="noConversion"/>
  </si>
  <si>
    <t>AGEC 200 or AGEC 201 or equivalent</t>
  </si>
  <si>
    <t>ANTH 204, or ANTH 206, or SOCI 328, or GEOG 300 or ENVR 201, or ENVR 203, or permission of instructor</t>
  </si>
  <si>
    <t>ECON 208 and ECON 209 or those listed under Prerequisites above</t>
  </si>
  <si>
    <t>ECON 230 or ECON 250</t>
  </si>
  <si>
    <t>ENVR 201 or ENVR 203 or Permission of Instructor; Restricted to Grad option students unless Permission of Instructor.</t>
    <phoneticPr fontId="1" type="noConversion"/>
  </si>
  <si>
    <t>Really full course</t>
    <phoneticPr fontId="1" type="noConversion"/>
  </si>
  <si>
    <t>One of the following: GEOG 201, GEOG 203, GEOG 210, GEOG 216, GEOG 217; or permission of instructor</t>
  </si>
  <si>
    <t>GEOG 210 or GEOG 216 or permission of instructor</t>
  </si>
  <si>
    <t>GEOG 216 or permission of instructor</t>
  </si>
  <si>
    <t>GEOG 408 or GEOG 410 or permission of instructor</t>
  </si>
  <si>
    <t>MGCR 360 Social Context of Business</t>
    <phoneticPr fontId="1" type="noConversion"/>
  </si>
  <si>
    <t>U2 and U3 students only</t>
  </si>
  <si>
    <t>A 300- or 400-level course in water or permission of instructor.</t>
  </si>
  <si>
    <t>Not open to students who have taken URBP 614.</t>
  </si>
  <si>
    <t>Complementary (f) - Area 2B</t>
    <phoneticPr fontId="1" type="noConversion"/>
  </si>
  <si>
    <t>ENVR 203; Open only to U3 or Permission of Instructor</t>
    <phoneticPr fontId="1" type="noConversion"/>
  </si>
  <si>
    <t>Not open to students who have taken or are taking NRSC 374. Restricted to U2 or U3 students. Enrolment limited to 50.</t>
  </si>
  <si>
    <t>RELG 270 Religious Ethics and the Environment</t>
    <phoneticPr fontId="1" type="noConversion"/>
  </si>
  <si>
    <t>Complementary (f) - Area 3</t>
    <phoneticPr fontId="1" type="noConversion"/>
  </si>
  <si>
    <t>CEGEP Physics</t>
  </si>
  <si>
    <t>ATOC 214</t>
  </si>
  <si>
    <t>BIOL 540: Ecology of Species Invasions (B)</t>
    <phoneticPr fontId="1" type="noConversion"/>
  </si>
  <si>
    <t>BIOL 308 or permission of instructor; Not open to U1 or U2 students; Not open to students who are taking or have taken ENVR 540.</t>
    <phoneticPr fontId="1" type="noConversion"/>
  </si>
  <si>
    <t>OR ENVR 540: Ecology of Species Invasions (B)</t>
    <phoneticPr fontId="1" type="noConversion"/>
  </si>
  <si>
    <t>BIOL 308 or Permission of Instructor</t>
    <phoneticPr fontId="1" type="noConversion"/>
  </si>
  <si>
    <t>BIOL 215 or both ENVR 200 and ENVR 202</t>
  </si>
  <si>
    <t>BIOL 310 Biodiversity and Ecosystems (B, L)</t>
    <phoneticPr fontId="1" type="noConversion"/>
  </si>
  <si>
    <t>BIOL 215; or ENVR 200 and ENVR 202; MATH 112 or equivalent; or permission of the instructor</t>
  </si>
  <si>
    <t>Not open to students who have taken ABEN 217.</t>
  </si>
  <si>
    <t>GEOG 203 or equivalent</t>
  </si>
  <si>
    <t>ENVR 200 or permission of instructor.</t>
  </si>
  <si>
    <t>ESYS 200 or equivalent.</t>
  </si>
  <si>
    <t>Not open to students who have taken or are taking NRSC 221.</t>
  </si>
  <si>
    <t>GEOG 203 or introductory course in biology or geology</t>
  </si>
  <si>
    <t>GEOG 203 and GEOG 272, or ENVR 200 and ENVR 202</t>
  </si>
  <si>
    <t>GEOG 205 OR GEOG 221 OR GEOG 321 OR GEOG 303 or Permission from the instructor.</t>
  </si>
  <si>
    <t>Permission of instructor.</t>
  </si>
  <si>
    <t>Fall (not offered in Fall 2011)</t>
    <phoneticPr fontId="1" type="noConversion"/>
  </si>
  <si>
    <t>GEOG 203 or ESYS 200 or ENVR 200 or equivalent; GEOG 322 or BREE 217 or equivalent; or permission of instructor.</t>
  </si>
  <si>
    <t>Winter (alternate years)</t>
    <phoneticPr fontId="1" type="noConversion"/>
  </si>
  <si>
    <t>GEOG 350 or BIOL 308 or PLNT 460 and permission of instructor.</t>
  </si>
  <si>
    <t>Not open to students who have taken WILD 333</t>
  </si>
  <si>
    <t>ENVB 222, AEMA 310 or Permission of instructor; Not open to students who have taken WOOD 410.</t>
    <phoneticPr fontId="1" type="noConversion"/>
  </si>
  <si>
    <t>U1 recommended courses</t>
  </si>
  <si>
    <r>
      <t xml:space="preserve">See the other tabs at the bottom: </t>
    </r>
    <r>
      <rPr>
        <b/>
        <sz val="22"/>
        <color rgb="FFFF0000"/>
        <rFont val="Rockwell"/>
      </rPr>
      <t>COURSE PLANNING</t>
    </r>
    <r>
      <rPr>
        <sz val="22"/>
        <color rgb="FFFF0000"/>
        <rFont val="Rockwell"/>
      </rPr>
      <t xml:space="preserve"> and </t>
    </r>
    <r>
      <rPr>
        <b/>
        <sz val="22"/>
        <color rgb="FFFF0000"/>
        <rFont val="Rockwell"/>
      </rPr>
      <t>PRE-REQS</t>
    </r>
  </si>
  <si>
    <t>Arts Credits</t>
    <phoneticPr fontId="0" type="noConversion"/>
  </si>
  <si>
    <t>Science Credits</t>
    <phoneticPr fontId="0" type="noConversion"/>
  </si>
  <si>
    <t>Out of Faculty Credits</t>
    <phoneticPr fontId="0" type="noConversion"/>
  </si>
  <si>
    <t>Required BASc core</t>
  </si>
  <si>
    <t>BASC 201 (counts as an elective)</t>
  </si>
  <si>
    <t>ENVR 201 Society, Environment, and Sustainability</t>
    <phoneticPr fontId="0" type="noConversion"/>
  </si>
  <si>
    <t>GEOG 360 Analyzing Sustainability</t>
    <phoneticPr fontId="0" type="noConversion"/>
  </si>
  <si>
    <t>BASC 201</t>
  </si>
  <si>
    <t>Complementary (c)</t>
    <phoneticPr fontId="0" type="noConversion"/>
  </si>
  <si>
    <t>d)  3 credits of System Modelling tools (one of this list)</t>
    <phoneticPr fontId="0" type="noConversion"/>
  </si>
  <si>
    <t>Complementary (d)</t>
    <phoneticPr fontId="0" type="noConversion"/>
  </si>
  <si>
    <t>Complementary (e)</t>
    <phoneticPr fontId="0" type="noConversion"/>
  </si>
  <si>
    <t xml:space="preserve">f) 18 additional credits of complementary courses chosen from 3 areas listed below </t>
    <phoneticPr fontId="0" type="noConversion"/>
  </si>
  <si>
    <t>Complementary (f) - Area 1</t>
    <phoneticPr fontId="0" type="noConversion"/>
  </si>
  <si>
    <t>Complementary (f) - Area 1</t>
    <phoneticPr fontId="0" type="noConversion"/>
  </si>
  <si>
    <t>ENVB 437 Assessing Environmental Impact</t>
    <phoneticPr fontId="0" type="noConversion"/>
  </si>
  <si>
    <t>Complementary (f) - Area 2A</t>
    <phoneticPr fontId="0" type="noConversion"/>
  </si>
  <si>
    <t>AGEC 442 Economics of International Agricultural Development (L)</t>
    <phoneticPr fontId="0" type="noConversion"/>
  </si>
  <si>
    <t>Complementary (f) - Area 2A</t>
    <phoneticPr fontId="0" type="noConversion"/>
  </si>
  <si>
    <t>Complementary (f) - Area 2A</t>
    <phoneticPr fontId="0" type="noConversion"/>
  </si>
  <si>
    <t>MGCR 360 Social Context of Business</t>
    <phoneticPr fontId="0" type="noConversion"/>
  </si>
  <si>
    <t>Complementary (f) - Area 2B</t>
    <phoneticPr fontId="0" type="noConversion"/>
  </si>
  <si>
    <t>Complementary (f) - Area 2B</t>
    <phoneticPr fontId="0" type="noConversion"/>
  </si>
  <si>
    <t>Complementary (f) - Area 3</t>
    <phoneticPr fontId="0" type="noConversion"/>
  </si>
  <si>
    <t>updated October 2014. For information purposes only. See the SSS advisor for questions and confirmation.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</si>
</sst>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name val="Verdana"/>
    </font>
    <font>
      <b/>
      <sz val="10"/>
      <color theme="3"/>
      <name val="Verdana"/>
    </font>
    <font>
      <b/>
      <sz val="12"/>
      <name val="Rockwell"/>
    </font>
    <font>
      <b/>
      <sz val="10"/>
      <name val="Verdana"/>
    </font>
    <font>
      <b/>
      <sz val="12"/>
      <color theme="0" tint="-4.9989318521683403E-2"/>
      <name val="Rockwell"/>
    </font>
    <font>
      <b/>
      <sz val="28"/>
      <color theme="3"/>
      <name val="Wingdings"/>
    </font>
    <font>
      <b/>
      <sz val="10"/>
      <color theme="4" tint="-0.249977111117893"/>
      <name val="Verdana"/>
    </font>
    <font>
      <b/>
      <sz val="6"/>
      <color indexed="62"/>
      <name val="Verdana"/>
    </font>
    <font>
      <b/>
      <sz val="10"/>
      <color rgb="FF0000FF"/>
      <name val="Verdana"/>
    </font>
    <font>
      <sz val="8"/>
      <name val="Verdana"/>
    </font>
    <font>
      <i/>
      <sz val="10"/>
      <color theme="0" tint="-0.499984740745262"/>
      <name val="Verdana"/>
    </font>
    <font>
      <i/>
      <sz val="6"/>
      <color theme="0" tint="-0.499984740745262"/>
      <name val="Verdana"/>
    </font>
    <font>
      <sz val="10"/>
      <color rgb="FFFF0000"/>
      <name val="Verdana"/>
    </font>
    <font>
      <sz val="10"/>
      <color theme="0" tint="-4.9989318521683403E-2"/>
      <name val="Verdana"/>
    </font>
    <font>
      <b/>
      <sz val="10"/>
      <color theme="0" tint="-4.9989318521683403E-2"/>
      <name val="Verdana"/>
    </font>
    <font>
      <i/>
      <sz val="8"/>
      <name val="Calibri"/>
      <scheme val="minor"/>
    </font>
    <font>
      <sz val="8"/>
      <name val="Calibri"/>
      <scheme val="minor"/>
    </font>
    <font>
      <sz val="9"/>
      <color indexed="81"/>
      <name val="Verdana"/>
    </font>
    <font>
      <u/>
      <sz val="10"/>
      <color theme="10"/>
      <name val="Verdana"/>
    </font>
    <font>
      <u/>
      <sz val="10"/>
      <color theme="11"/>
      <name val="Verdana"/>
    </font>
    <font>
      <sz val="20"/>
      <color rgb="FFFF0000"/>
      <name val="Rockwell"/>
    </font>
    <font>
      <b/>
      <sz val="12"/>
      <name val="Verdana"/>
    </font>
    <font>
      <sz val="12"/>
      <name val="Verdana"/>
    </font>
    <font>
      <vertAlign val="superscript"/>
      <sz val="12"/>
      <name val="Verdana"/>
    </font>
    <font>
      <i/>
      <sz val="12"/>
      <name val="Verdana"/>
    </font>
    <font>
      <sz val="22"/>
      <color rgb="FFFF0000"/>
      <name val="Rockwell"/>
    </font>
    <font>
      <sz val="22"/>
      <name val="Verdana"/>
    </font>
    <font>
      <b/>
      <sz val="9"/>
      <color indexed="81"/>
      <name val="Verdana"/>
    </font>
    <font>
      <b/>
      <sz val="22"/>
      <color rgb="FFFF0000"/>
      <name val="Rockwell"/>
    </font>
    <font>
      <b/>
      <sz val="18"/>
      <name val="Rockwell"/>
    </font>
    <font>
      <i/>
      <sz val="9"/>
      <color theme="0" tint="-0.499984740745262"/>
      <name val="Verdana"/>
    </font>
    <font>
      <b/>
      <sz val="9"/>
      <color theme="3"/>
      <name val="Verdana"/>
    </font>
    <font>
      <sz val="9"/>
      <color theme="3"/>
      <name val="Verdana"/>
    </font>
  </fonts>
  <fills count="13">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35">
    <border>
      <left/>
      <right/>
      <top/>
      <bottom/>
      <diagonal/>
    </border>
    <border>
      <left style="thick">
        <color theme="4" tint="-0.249977111117893"/>
      </left>
      <right/>
      <top style="thick">
        <color theme="4" tint="-0.249977111117893"/>
      </top>
      <bottom/>
      <diagonal/>
    </border>
    <border>
      <left/>
      <right/>
      <top style="thick">
        <color theme="4" tint="-0.249977111117893"/>
      </top>
      <bottom/>
      <diagonal/>
    </border>
    <border>
      <left/>
      <right style="thick">
        <color theme="4" tint="-0.249977111117893"/>
      </right>
      <top style="thick">
        <color theme="4" tint="-0.249977111117893"/>
      </top>
      <bottom/>
      <diagonal/>
    </border>
    <border>
      <left/>
      <right/>
      <top style="medium">
        <color auto="1"/>
      </top>
      <bottom style="medium">
        <color auto="1"/>
      </bottom>
      <diagonal/>
    </border>
    <border>
      <left style="medium">
        <color auto="1"/>
      </left>
      <right style="thin">
        <color auto="1"/>
      </right>
      <top style="thick">
        <color theme="4" tint="-0.249977111117893"/>
      </top>
      <bottom style="thin">
        <color auto="1"/>
      </bottom>
      <diagonal/>
    </border>
    <border>
      <left style="thin">
        <color auto="1"/>
      </left>
      <right style="thin">
        <color auto="1"/>
      </right>
      <top style="thick">
        <color theme="4" tint="-0.249977111117893"/>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ck">
        <color theme="4" tint="-0.249977111117893"/>
      </left>
      <right style="thick">
        <color theme="4" tint="-0.249977111117893"/>
      </right>
      <top/>
      <bottom style="thick">
        <color theme="4" tint="-0.249977111117893"/>
      </bottom>
      <diagonal/>
    </border>
    <border>
      <left/>
      <right/>
      <top style="medium">
        <color auto="1"/>
      </top>
      <bottom/>
      <diagonal/>
    </border>
    <border>
      <left/>
      <right/>
      <top/>
      <bottom style="thin">
        <color theme="0" tint="-0.499984740745262"/>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right/>
      <top style="thin">
        <color theme="0" tint="-0.499984740745262"/>
      </top>
      <bottom style="thin">
        <color theme="0" tint="-0.499984740745262"/>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right/>
      <top style="thin">
        <color theme="0" tint="-0.499984740745262"/>
      </top>
      <bottom style="medium">
        <color auto="1"/>
      </bottom>
      <diagonal/>
    </border>
    <border>
      <left/>
      <right/>
      <top style="medium">
        <color auto="1"/>
      </top>
      <bottom style="thin">
        <color theme="0" tint="-0.499984740745262"/>
      </bottom>
      <diagonal/>
    </border>
    <border>
      <left style="medium">
        <color auto="1"/>
      </left>
      <right/>
      <top/>
      <bottom style="medium">
        <color auto="1"/>
      </bottom>
      <diagonal/>
    </border>
    <border>
      <left/>
      <right style="medium">
        <color auto="1"/>
      </right>
      <top/>
      <bottom style="medium">
        <color auto="1"/>
      </bottom>
      <diagonal/>
    </border>
    <border>
      <left/>
      <right/>
      <top style="thin">
        <color theme="0" tint="-0.499984740745262"/>
      </top>
      <bottom style="thick">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right style="medium">
        <color rgb="FF000000"/>
      </right>
      <top/>
      <bottom style="medium">
        <color rgb="FF000000"/>
      </bottom>
      <diagonal/>
    </border>
    <border>
      <left/>
      <right style="medium">
        <color rgb="FF000000"/>
      </right>
      <top/>
      <bottom/>
      <diagonal/>
    </border>
    <border>
      <left/>
      <right/>
      <top/>
      <bottom style="medium">
        <color rgb="FF000000"/>
      </bottom>
      <diagonal/>
    </border>
    <border>
      <left/>
      <right style="medium">
        <color rgb="FF000000"/>
      </right>
      <top style="medium">
        <color rgb="FF000000"/>
      </top>
      <bottom/>
      <diagonal/>
    </border>
    <border>
      <left/>
      <right/>
      <top style="medium">
        <color rgb="FF000000"/>
      </top>
      <bottom/>
      <diagonal/>
    </border>
  </borders>
  <cellStyleXfs count="13">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17">
    <xf numFmtId="0" fontId="0" fillId="0" borderId="0" xfId="0"/>
    <xf numFmtId="0" fontId="0" fillId="0" borderId="0" xfId="0" applyAlignment="1">
      <alignment wrapText="1"/>
    </xf>
    <xf numFmtId="0" fontId="0" fillId="0" borderId="0" xfId="0"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wrapText="1"/>
    </xf>
    <xf numFmtId="0" fontId="2" fillId="3" borderId="4" xfId="0" applyFont="1" applyFill="1" applyBorder="1" applyAlignment="1">
      <alignment horizontal="left" vertical="center" wrapText="1"/>
    </xf>
    <xf numFmtId="0" fontId="3" fillId="4" borderId="5" xfId="0" applyFont="1" applyFill="1" applyBorder="1" applyAlignment="1">
      <alignment wrapText="1"/>
    </xf>
    <xf numFmtId="0" fontId="4" fillId="4" borderId="6" xfId="0" applyFont="1" applyFill="1" applyBorder="1" applyAlignment="1">
      <alignment horizontal="left" vertical="center" wrapText="1"/>
    </xf>
    <xf numFmtId="0" fontId="3" fillId="0" borderId="7" xfId="0" applyFont="1" applyBorder="1" applyAlignment="1">
      <alignment wrapText="1"/>
    </xf>
    <xf numFmtId="0" fontId="3" fillId="0" borderId="8" xfId="0" applyFont="1" applyBorder="1" applyAlignment="1">
      <alignment wrapText="1"/>
    </xf>
    <xf numFmtId="0" fontId="5" fillId="2" borderId="9" xfId="0" applyFont="1" applyFill="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Alignment="1">
      <alignment wrapText="1"/>
    </xf>
    <xf numFmtId="0" fontId="3" fillId="0" borderId="10" xfId="0" applyFont="1" applyBorder="1" applyAlignment="1">
      <alignment wrapText="1"/>
    </xf>
    <xf numFmtId="0" fontId="3" fillId="5" borderId="11" xfId="0" applyFont="1" applyFill="1" applyBorder="1" applyAlignment="1">
      <alignment wrapText="1"/>
    </xf>
    <xf numFmtId="0" fontId="8" fillId="5" borderId="11" xfId="0" applyFont="1" applyFill="1" applyBorder="1" applyAlignment="1">
      <alignment horizontal="center" wrapText="1"/>
    </xf>
    <xf numFmtId="0" fontId="0" fillId="5" borderId="11" xfId="0" applyFont="1" applyFill="1" applyBorder="1" applyAlignment="1">
      <alignment horizontal="left" wrapText="1"/>
    </xf>
    <xf numFmtId="0" fontId="0" fillId="0" borderId="12" xfId="0" applyBorder="1"/>
    <xf numFmtId="0" fontId="0" fillId="0" borderId="13" xfId="0" applyBorder="1"/>
    <xf numFmtId="0" fontId="0" fillId="3" borderId="14" xfId="0" applyFont="1" applyFill="1" applyBorder="1" applyAlignment="1">
      <alignment wrapText="1"/>
    </xf>
    <xf numFmtId="0" fontId="3" fillId="3" borderId="15" xfId="0" applyFont="1" applyFill="1" applyBorder="1" applyAlignment="1">
      <alignment wrapText="1"/>
    </xf>
    <xf numFmtId="0" fontId="0" fillId="3" borderId="15" xfId="0" applyFont="1" applyFill="1" applyBorder="1" applyAlignment="1">
      <alignment wrapText="1"/>
    </xf>
    <xf numFmtId="0" fontId="0" fillId="3" borderId="16" xfId="0" applyFont="1" applyFill="1" applyBorder="1" applyAlignment="1">
      <alignment horizontal="center" wrapText="1"/>
    </xf>
    <xf numFmtId="0" fontId="3" fillId="5" borderId="17" xfId="0" applyFont="1" applyFill="1" applyBorder="1" applyAlignment="1">
      <alignment wrapText="1"/>
    </xf>
    <xf numFmtId="0" fontId="8" fillId="5" borderId="17" xfId="0" applyFont="1" applyFill="1" applyBorder="1" applyAlignment="1">
      <alignment horizontal="center" wrapText="1"/>
    </xf>
    <xf numFmtId="0" fontId="0" fillId="5" borderId="17" xfId="0" applyFont="1" applyFill="1" applyBorder="1" applyAlignment="1">
      <alignment horizontal="left" wrapText="1"/>
    </xf>
    <xf numFmtId="0" fontId="0" fillId="0" borderId="18" xfId="0" applyBorder="1"/>
    <xf numFmtId="0" fontId="0" fillId="0" borderId="19" xfId="0" applyBorder="1"/>
    <xf numFmtId="0" fontId="0" fillId="0" borderId="14" xfId="0" applyFont="1" applyBorder="1" applyAlignment="1">
      <alignment wrapText="1"/>
    </xf>
    <xf numFmtId="0" fontId="0" fillId="0" borderId="15" xfId="0" applyFont="1" applyBorder="1" applyAlignment="1">
      <alignment wrapText="1"/>
    </xf>
    <xf numFmtId="0" fontId="0" fillId="6" borderId="20" xfId="0" applyFont="1" applyFill="1" applyBorder="1" applyAlignment="1">
      <alignment horizontal="center" wrapText="1"/>
    </xf>
    <xf numFmtId="0" fontId="0" fillId="0" borderId="20" xfId="0" applyFont="1" applyBorder="1" applyAlignment="1">
      <alignment horizontal="center" wrapText="1"/>
    </xf>
    <xf numFmtId="0" fontId="10" fillId="5" borderId="17" xfId="0" applyFont="1" applyFill="1" applyBorder="1" applyAlignment="1">
      <alignment horizontal="center" wrapText="1"/>
    </xf>
    <xf numFmtId="0" fontId="11" fillId="5" borderId="17" xfId="0" applyFont="1" applyFill="1" applyBorder="1" applyAlignment="1">
      <alignment horizontal="left" wrapText="1"/>
    </xf>
    <xf numFmtId="0" fontId="3" fillId="0" borderId="21" xfId="0" applyFont="1" applyBorder="1" applyAlignment="1">
      <alignment wrapText="1"/>
    </xf>
    <xf numFmtId="0" fontId="3" fillId="0" borderId="21" xfId="0" applyFont="1" applyBorder="1" applyAlignment="1">
      <alignment horizontal="center" wrapText="1"/>
    </xf>
    <xf numFmtId="0" fontId="12" fillId="0" borderId="21" xfId="0" applyFont="1" applyBorder="1" applyAlignment="1">
      <alignment wrapText="1"/>
    </xf>
    <xf numFmtId="0" fontId="0" fillId="3" borderId="20" xfId="0" applyFont="1" applyFill="1" applyBorder="1" applyAlignment="1">
      <alignment horizontal="center" wrapText="1"/>
    </xf>
    <xf numFmtId="0" fontId="2" fillId="3" borderId="4" xfId="0" applyFont="1" applyFill="1" applyBorder="1" applyAlignment="1">
      <alignment horizontal="center" vertical="center" wrapText="1"/>
    </xf>
    <xf numFmtId="0" fontId="3" fillId="5" borderId="22" xfId="0" applyFont="1" applyFill="1" applyBorder="1" applyAlignment="1">
      <alignment wrapText="1"/>
    </xf>
    <xf numFmtId="0" fontId="0" fillId="0" borderId="22" xfId="0" applyBorder="1" applyAlignment="1">
      <alignment wrapText="1"/>
    </xf>
    <xf numFmtId="0" fontId="0" fillId="0" borderId="23" xfId="0" applyBorder="1"/>
    <xf numFmtId="0" fontId="0" fillId="0" borderId="24" xfId="0" applyBorder="1"/>
    <xf numFmtId="0" fontId="0" fillId="0" borderId="17" xfId="0" applyBorder="1" applyAlignment="1">
      <alignment horizontal="center" wrapText="1"/>
    </xf>
    <xf numFmtId="0" fontId="0" fillId="0" borderId="17" xfId="0" applyBorder="1" applyAlignment="1">
      <alignment wrapText="1"/>
    </xf>
    <xf numFmtId="0" fontId="0" fillId="0" borderId="17" xfId="0" applyFont="1" applyBorder="1" applyAlignment="1">
      <alignment wrapText="1"/>
    </xf>
    <xf numFmtId="0" fontId="13" fillId="4" borderId="14" xfId="0" applyFont="1" applyFill="1" applyBorder="1" applyAlignment="1">
      <alignment wrapText="1"/>
    </xf>
    <xf numFmtId="0" fontId="4" fillId="4" borderId="15" xfId="0" applyFont="1" applyFill="1" applyBorder="1" applyAlignment="1">
      <alignment wrapText="1"/>
    </xf>
    <xf numFmtId="0" fontId="14" fillId="4" borderId="15" xfId="0" applyFont="1" applyFill="1" applyBorder="1" applyAlignment="1">
      <alignment wrapText="1"/>
    </xf>
    <xf numFmtId="0" fontId="13" fillId="4" borderId="15" xfId="0" applyFont="1" applyFill="1" applyBorder="1" applyAlignment="1">
      <alignment wrapText="1"/>
    </xf>
    <xf numFmtId="0" fontId="13" fillId="4" borderId="20" xfId="0" applyFont="1" applyFill="1" applyBorder="1" applyAlignment="1">
      <alignment horizontal="center" wrapText="1"/>
    </xf>
    <xf numFmtId="0" fontId="3" fillId="3" borderId="14" xfId="0" applyFont="1" applyFill="1" applyBorder="1" applyAlignment="1">
      <alignment wrapText="1"/>
    </xf>
    <xf numFmtId="0" fontId="3" fillId="3" borderId="20" xfId="0" applyFont="1" applyFill="1" applyBorder="1" applyAlignment="1">
      <alignment horizontal="center" wrapText="1"/>
    </xf>
    <xf numFmtId="0" fontId="3" fillId="5" borderId="25" xfId="0" applyFont="1" applyFill="1" applyBorder="1" applyAlignment="1">
      <alignment wrapText="1"/>
    </xf>
    <xf numFmtId="0" fontId="0" fillId="0" borderId="25" xfId="0" applyBorder="1" applyAlignment="1">
      <alignment horizontal="center" wrapText="1"/>
    </xf>
    <xf numFmtId="0" fontId="0" fillId="0" borderId="25" xfId="0" applyFont="1" applyBorder="1" applyAlignment="1">
      <alignment wrapText="1"/>
    </xf>
    <xf numFmtId="0" fontId="3" fillId="0" borderId="15" xfId="0" applyFont="1" applyBorder="1" applyAlignment="1">
      <alignment wrapText="1"/>
    </xf>
    <xf numFmtId="0" fontId="0" fillId="0" borderId="26" xfId="0" applyFont="1" applyBorder="1" applyAlignment="1">
      <alignment wrapText="1"/>
    </xf>
    <xf numFmtId="0" fontId="0" fillId="0" borderId="27" xfId="0" applyFont="1" applyBorder="1" applyAlignment="1">
      <alignment wrapText="1"/>
    </xf>
    <xf numFmtId="0" fontId="0" fillId="0" borderId="28" xfId="0" applyFont="1" applyBorder="1" applyAlignment="1">
      <alignment horizontal="center" wrapText="1"/>
    </xf>
    <xf numFmtId="0" fontId="15" fillId="0" borderId="10" xfId="0" applyFont="1" applyBorder="1" applyAlignment="1">
      <alignment horizontal="left"/>
    </xf>
    <xf numFmtId="0" fontId="16" fillId="0" borderId="10" xfId="0" applyFont="1" applyBorder="1" applyAlignment="1"/>
    <xf numFmtId="0" fontId="0" fillId="0" borderId="29" xfId="0" applyBorder="1" applyAlignment="1"/>
    <xf numFmtId="0" fontId="0" fillId="0" borderId="0" xfId="0" applyAlignment="1">
      <alignment horizontal="center"/>
    </xf>
    <xf numFmtId="0" fontId="21" fillId="0" borderId="30" xfId="0" applyFont="1" applyBorder="1" applyAlignment="1">
      <alignment vertical="center"/>
    </xf>
    <xf numFmtId="0" fontId="21" fillId="0" borderId="32" xfId="0" applyFont="1" applyBorder="1" applyAlignment="1">
      <alignment vertical="center"/>
    </xf>
    <xf numFmtId="0" fontId="22" fillId="0" borderId="31" xfId="0" applyFont="1" applyBorder="1" applyAlignment="1">
      <alignment vertical="center"/>
    </xf>
    <xf numFmtId="0" fontId="22" fillId="0" borderId="0" xfId="0" applyFont="1" applyBorder="1" applyAlignment="1">
      <alignment vertical="center"/>
    </xf>
    <xf numFmtId="0" fontId="21" fillId="0" borderId="0" xfId="0" applyFont="1" applyBorder="1" applyAlignment="1">
      <alignment vertical="center"/>
    </xf>
    <xf numFmtId="0" fontId="22" fillId="0" borderId="31" xfId="0" applyFont="1" applyBorder="1" applyAlignment="1">
      <alignment vertical="center" wrapText="1"/>
    </xf>
    <xf numFmtId="0" fontId="22" fillId="0" borderId="0" xfId="0" applyFont="1" applyBorder="1" applyAlignment="1">
      <alignment vertical="center" wrapText="1"/>
    </xf>
    <xf numFmtId="0" fontId="22" fillId="0" borderId="18" xfId="0" applyFont="1" applyBorder="1" applyAlignment="1">
      <alignment vertical="center"/>
    </xf>
    <xf numFmtId="0" fontId="22" fillId="0" borderId="31" xfId="0" applyFont="1" applyBorder="1" applyAlignment="1">
      <alignment vertical="top"/>
    </xf>
    <xf numFmtId="0" fontId="23" fillId="0" borderId="0" xfId="0" applyFont="1" applyAlignment="1">
      <alignment vertical="center"/>
    </xf>
    <xf numFmtId="0" fontId="22" fillId="0" borderId="0" xfId="0" applyFont="1" applyAlignment="1"/>
    <xf numFmtId="0" fontId="22" fillId="0" borderId="0" xfId="0" applyFont="1" applyAlignment="1">
      <alignment vertical="center"/>
    </xf>
    <xf numFmtId="0" fontId="22" fillId="0" borderId="0" xfId="0" applyFont="1" applyAlignment="1">
      <alignment vertical="center" wrapText="1"/>
    </xf>
    <xf numFmtId="0" fontId="22" fillId="0" borderId="0" xfId="0" applyFont="1" applyAlignment="1">
      <alignment wrapText="1"/>
    </xf>
    <xf numFmtId="0" fontId="21" fillId="3" borderId="31" xfId="0" applyFont="1" applyFill="1" applyBorder="1" applyAlignment="1">
      <alignment vertical="center"/>
    </xf>
    <xf numFmtId="0" fontId="21" fillId="3" borderId="0" xfId="0" applyFont="1" applyFill="1" applyBorder="1" applyAlignment="1">
      <alignment vertical="center"/>
    </xf>
    <xf numFmtId="0" fontId="21" fillId="3" borderId="33" xfId="0" applyFont="1" applyFill="1" applyBorder="1" applyAlignment="1">
      <alignment vertical="center"/>
    </xf>
    <xf numFmtId="0" fontId="21" fillId="3" borderId="34" xfId="0" applyFont="1" applyFill="1" applyBorder="1" applyAlignment="1">
      <alignment vertical="center"/>
    </xf>
    <xf numFmtId="0" fontId="0" fillId="0" borderId="0" xfId="0" applyAlignment="1"/>
    <xf numFmtId="0" fontId="25" fillId="0" borderId="0" xfId="0" applyFont="1" applyAlignment="1">
      <alignment vertical="center"/>
    </xf>
    <xf numFmtId="0" fontId="26" fillId="0" borderId="0" xfId="0" applyFont="1" applyAlignment="1"/>
    <xf numFmtId="0" fontId="22" fillId="0" borderId="0" xfId="0" applyFont="1"/>
    <xf numFmtId="0" fontId="3" fillId="0" borderId="0" xfId="0" applyFont="1" applyAlignment="1"/>
    <xf numFmtId="0" fontId="0" fillId="7" borderId="0" xfId="0" applyFill="1" applyBorder="1" applyAlignment="1">
      <alignment wrapText="1"/>
    </xf>
    <xf numFmtId="0" fontId="0" fillId="7" borderId="0" xfId="0" applyFill="1" applyAlignment="1">
      <alignment wrapText="1"/>
    </xf>
    <xf numFmtId="0" fontId="0" fillId="7" borderId="0" xfId="0" applyFill="1" applyAlignment="1"/>
    <xf numFmtId="0" fontId="0" fillId="8" borderId="0" xfId="0" applyFill="1" applyBorder="1" applyAlignment="1">
      <alignment wrapText="1"/>
    </xf>
    <xf numFmtId="0" fontId="0" fillId="8" borderId="0" xfId="0" applyFill="1" applyAlignment="1">
      <alignment wrapText="1"/>
    </xf>
    <xf numFmtId="0" fontId="0" fillId="8" borderId="0" xfId="0" applyFill="1" applyAlignment="1"/>
    <xf numFmtId="0" fontId="0" fillId="9" borderId="0" xfId="0" applyFill="1" applyBorder="1" applyAlignment="1">
      <alignment wrapText="1"/>
    </xf>
    <xf numFmtId="0" fontId="0" fillId="9" borderId="0" xfId="0" applyFill="1" applyAlignment="1">
      <alignment wrapText="1"/>
    </xf>
    <xf numFmtId="0" fontId="0" fillId="9" borderId="0" xfId="0" applyFill="1" applyAlignment="1"/>
    <xf numFmtId="0" fontId="0" fillId="10" borderId="0" xfId="0" applyFill="1" applyBorder="1" applyAlignment="1">
      <alignment wrapText="1"/>
    </xf>
    <xf numFmtId="0" fontId="0" fillId="10" borderId="0" xfId="0" applyFill="1" applyAlignment="1">
      <alignment wrapText="1"/>
    </xf>
    <xf numFmtId="0" fontId="0" fillId="10" borderId="0" xfId="0" applyFill="1" applyAlignment="1"/>
    <xf numFmtId="0" fontId="0" fillId="11" borderId="0" xfId="0" applyFill="1" applyBorder="1" applyAlignment="1">
      <alignment wrapText="1"/>
    </xf>
    <xf numFmtId="0" fontId="0" fillId="11" borderId="0" xfId="0" applyFill="1" applyAlignment="1">
      <alignment wrapText="1"/>
    </xf>
    <xf numFmtId="0" fontId="0" fillId="11" borderId="0" xfId="0" applyFill="1" applyAlignment="1"/>
    <xf numFmtId="0" fontId="0" fillId="12" borderId="0" xfId="0" applyFill="1" applyBorder="1" applyAlignment="1">
      <alignment wrapText="1"/>
    </xf>
    <xf numFmtId="0" fontId="0" fillId="12" borderId="0" xfId="0" applyFill="1" applyAlignment="1">
      <alignment wrapText="1"/>
    </xf>
    <xf numFmtId="0" fontId="0" fillId="12" borderId="0" xfId="0" applyFill="1" applyAlignment="1"/>
    <xf numFmtId="0" fontId="0" fillId="7" borderId="0" xfId="0" applyFill="1"/>
    <xf numFmtId="0" fontId="29" fillId="0" borderId="0" xfId="0" applyFont="1" applyAlignment="1">
      <alignment vertical="center"/>
    </xf>
    <xf numFmtId="0" fontId="0" fillId="0" borderId="0" xfId="0" applyBorder="1" applyAlignment="1">
      <alignment horizont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0" fillId="0" borderId="0" xfId="0" applyAlignment="1"/>
    <xf numFmtId="0" fontId="30" fillId="5" borderId="17" xfId="0" applyFont="1" applyFill="1" applyBorder="1" applyAlignment="1">
      <alignment vertical="center" wrapText="1"/>
    </xf>
    <xf numFmtId="0" fontId="31" fillId="2" borderId="1" xfId="0" applyFont="1" applyFill="1" applyBorder="1" applyAlignment="1">
      <alignment horizontal="left" vertical="center" wrapText="1"/>
    </xf>
    <xf numFmtId="0" fontId="32" fillId="2" borderId="2" xfId="0" applyFont="1" applyFill="1" applyBorder="1" applyAlignment="1">
      <alignment wrapText="1"/>
    </xf>
    <xf numFmtId="0" fontId="32" fillId="2" borderId="3" xfId="0" applyFont="1" applyFill="1" applyBorder="1" applyAlignment="1">
      <alignment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Verdana"/>
        <scheme val="none"/>
      </font>
      <alignment horizontal="general" vertical="center" textRotation="0" wrapText="0" indent="0" justifyLastLine="0" shrinkToFit="0" readingOrder="0"/>
      <border diagonalUp="0" diagonalDown="0" outline="0">
        <left style="medium">
          <color auto="1"/>
        </left>
        <right/>
        <top/>
        <bottom/>
      </border>
    </dxf>
    <dxf>
      <font>
        <b val="0"/>
        <i val="0"/>
        <strike val="0"/>
        <condense val="0"/>
        <extend val="0"/>
        <outline val="0"/>
        <shadow val="0"/>
        <u val="none"/>
        <vertAlign val="baseline"/>
        <sz val="12"/>
        <color auto="1"/>
        <name val="Verdana"/>
        <scheme val="none"/>
      </font>
      <alignment horizontal="general" vertical="center" textRotation="0" wrapText="0" indent="0" justifyLastLine="0" shrinkToFit="0" readingOrder="0"/>
      <border diagonalUp="0" diagonalDown="0" outline="0">
        <left/>
        <right style="medium">
          <color auto="1"/>
        </right>
        <top/>
        <bottom/>
      </border>
    </dxf>
    <dxf>
      <border outline="0">
        <left style="medium">
          <color rgb="FF000000"/>
        </left>
        <right style="medium">
          <color rgb="FF000000"/>
        </right>
        <top style="medium">
          <color rgb="FF000000"/>
        </top>
        <bottom style="medium">
          <color rgb="FF000000"/>
        </bottom>
      </border>
    </dxf>
    <dxf>
      <font>
        <strike val="0"/>
        <outline val="0"/>
        <shadow val="0"/>
        <u val="none"/>
        <sz val="12"/>
        <color auto="1"/>
        <name val="Verdana"/>
        <scheme val="none"/>
      </font>
    </dxf>
    <dxf>
      <border outline="0">
        <bottom style="medium">
          <color rgb="FF000000"/>
        </bottom>
      </border>
    </dxf>
    <dxf>
      <font>
        <b/>
        <i val="0"/>
        <strike val="0"/>
        <condense val="0"/>
        <extend val="0"/>
        <outline val="0"/>
        <shadow val="0"/>
        <u val="none"/>
        <vertAlign val="baseline"/>
        <sz val="12"/>
        <color auto="1"/>
        <name val="Verdana"/>
        <scheme val="none"/>
      </font>
      <alignment horizontal="general" vertical="center" textRotation="0" wrapText="0" indent="0" justifyLastLine="0" shrinkToFit="0" readingOrder="0"/>
      <border diagonalUp="0" diagonalDown="0" outline="0">
        <left style="medium">
          <color rgb="FF000000"/>
        </left>
        <right style="medium">
          <color rgb="FF000000"/>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ables/table1.xml><?xml version="1.0" encoding="utf-8"?>
<table xmlns="http://schemas.openxmlformats.org/spreadsheetml/2006/main" id="1" name="Table1" displayName="Table1" ref="A5:B26" totalsRowShown="0" headerRowDxfId="12" dataDxfId="10" headerRowBorderDxfId="11" tableBorderDxfId="9">
  <tableColumns count="2">
    <tableColumn id="1" name="Fall Semester" dataDxfId="8"/>
    <tableColumn id="2" name="Winter Semester" dataDxfId="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4"/>
  <sheetViews>
    <sheetView showGridLines="0" tabSelected="1" workbookViewId="0">
      <selection activeCell="D2" sqref="D2"/>
    </sheetView>
  </sheetViews>
  <sheetFormatPr baseColWidth="10" defaultRowHeight="16" x14ac:dyDescent="0.2"/>
  <cols>
    <col min="1" max="1" width="55.83203125" style="76" customWidth="1"/>
    <col min="2" max="2" width="54" style="76" bestFit="1" customWidth="1"/>
  </cols>
  <sheetData>
    <row r="2" spans="1:2" ht="29" customHeight="1" x14ac:dyDescent="0.3">
      <c r="A2" s="85" t="s">
        <v>255</v>
      </c>
      <c r="B2" s="86"/>
    </row>
    <row r="3" spans="1:2" ht="29" customHeight="1" x14ac:dyDescent="0.3">
      <c r="A3" s="85"/>
      <c r="B3" s="86"/>
    </row>
    <row r="4" spans="1:2" s="87" customFormat="1" ht="23" x14ac:dyDescent="0.2">
      <c r="A4" s="108" t="s">
        <v>254</v>
      </c>
      <c r="B4" s="76"/>
    </row>
    <row r="5" spans="1:2" ht="17" thickBot="1" x14ac:dyDescent="0.2">
      <c r="A5" s="66" t="s">
        <v>138</v>
      </c>
      <c r="B5" s="67" t="s">
        <v>139</v>
      </c>
    </row>
    <row r="6" spans="1:2" x14ac:dyDescent="0.15">
      <c r="A6" s="82" t="s">
        <v>140</v>
      </c>
      <c r="B6" s="83" t="s">
        <v>140</v>
      </c>
    </row>
    <row r="7" spans="1:2" x14ac:dyDescent="0.15">
      <c r="A7" s="68" t="s">
        <v>141</v>
      </c>
      <c r="B7" s="69" t="s">
        <v>150</v>
      </c>
    </row>
    <row r="8" spans="1:2" x14ac:dyDescent="0.15">
      <c r="A8" s="68"/>
      <c r="B8" s="70"/>
    </row>
    <row r="9" spans="1:2" x14ac:dyDescent="0.15">
      <c r="A9" s="80" t="s">
        <v>142</v>
      </c>
      <c r="B9" s="81" t="s">
        <v>142</v>
      </c>
    </row>
    <row r="10" spans="1:2" x14ac:dyDescent="0.15">
      <c r="A10" s="68" t="s">
        <v>143</v>
      </c>
      <c r="B10" s="69" t="s">
        <v>151</v>
      </c>
    </row>
    <row r="11" spans="1:2" x14ac:dyDescent="0.15">
      <c r="A11" s="68" t="s">
        <v>144</v>
      </c>
      <c r="B11" s="69" t="s">
        <v>152</v>
      </c>
    </row>
    <row r="12" spans="1:2" x14ac:dyDescent="0.15">
      <c r="A12" s="68" t="s">
        <v>145</v>
      </c>
      <c r="B12" s="69" t="s">
        <v>153</v>
      </c>
    </row>
    <row r="13" spans="1:2" x14ac:dyDescent="0.15">
      <c r="A13" s="68"/>
      <c r="B13" s="69"/>
    </row>
    <row r="14" spans="1:2" x14ac:dyDescent="0.15">
      <c r="A14" s="80" t="s">
        <v>146</v>
      </c>
      <c r="B14" s="70"/>
    </row>
    <row r="15" spans="1:2" ht="18" x14ac:dyDescent="0.15">
      <c r="A15" s="68" t="s">
        <v>156</v>
      </c>
      <c r="B15" s="70"/>
    </row>
    <row r="16" spans="1:2" x14ac:dyDescent="0.15">
      <c r="A16" s="68"/>
      <c r="B16" s="70"/>
    </row>
    <row r="17" spans="1:2" x14ac:dyDescent="0.15">
      <c r="A17" s="80" t="s">
        <v>147</v>
      </c>
      <c r="B17" s="81" t="s">
        <v>147</v>
      </c>
    </row>
    <row r="18" spans="1:2" ht="34" x14ac:dyDescent="0.15">
      <c r="A18" s="71" t="s">
        <v>157</v>
      </c>
      <c r="B18" s="72" t="s">
        <v>158</v>
      </c>
    </row>
    <row r="19" spans="1:2" x14ac:dyDescent="0.15">
      <c r="A19" s="68"/>
      <c r="B19" s="70"/>
    </row>
    <row r="20" spans="1:2" x14ac:dyDescent="0.15">
      <c r="A20" s="80" t="s">
        <v>148</v>
      </c>
      <c r="B20" s="81" t="s">
        <v>148</v>
      </c>
    </row>
    <row r="21" spans="1:2" ht="32" x14ac:dyDescent="0.15">
      <c r="A21" s="71" t="s">
        <v>159</v>
      </c>
      <c r="B21" s="73" t="s">
        <v>154</v>
      </c>
    </row>
    <row r="22" spans="1:2" x14ac:dyDescent="0.15">
      <c r="A22" s="68"/>
      <c r="B22" s="73"/>
    </row>
    <row r="23" spans="1:2" x14ac:dyDescent="0.15">
      <c r="A23" s="68" t="s">
        <v>149</v>
      </c>
      <c r="B23" s="73" t="s">
        <v>149</v>
      </c>
    </row>
    <row r="24" spans="1:2" x14ac:dyDescent="0.15">
      <c r="A24" s="68"/>
      <c r="B24" s="73"/>
    </row>
    <row r="25" spans="1:2" ht="18" x14ac:dyDescent="0.15">
      <c r="A25" s="68" t="s">
        <v>162</v>
      </c>
      <c r="B25" s="68" t="s">
        <v>162</v>
      </c>
    </row>
    <row r="26" spans="1:2" x14ac:dyDescent="0.15">
      <c r="A26" s="74"/>
      <c r="B26" s="69"/>
    </row>
    <row r="27" spans="1:2" ht="18" x14ac:dyDescent="0.2">
      <c r="A27" s="75" t="s">
        <v>160</v>
      </c>
    </row>
    <row r="28" spans="1:2" ht="18" x14ac:dyDescent="0.2">
      <c r="A28" s="75" t="s">
        <v>161</v>
      </c>
    </row>
    <row r="29" spans="1:2" ht="18" x14ac:dyDescent="0.2">
      <c r="A29" s="76" t="s">
        <v>163</v>
      </c>
    </row>
    <row r="30" spans="1:2" x14ac:dyDescent="0.2">
      <c r="A30" s="77"/>
    </row>
    <row r="31" spans="1:2" ht="85" customHeight="1" x14ac:dyDescent="0.15">
      <c r="A31" s="110" t="s">
        <v>155</v>
      </c>
      <c r="B31" s="110"/>
    </row>
    <row r="32" spans="1:2" x14ac:dyDescent="0.2">
      <c r="A32" s="78"/>
    </row>
    <row r="33" spans="1:1" x14ac:dyDescent="0.2">
      <c r="A33" s="79"/>
    </row>
    <row r="34" spans="1:1" x14ac:dyDescent="0.2">
      <c r="A34" s="79"/>
    </row>
  </sheetData>
  <mergeCells count="1">
    <mergeCell ref="A31:B31"/>
  </mergeCells>
  <pageMargins left="0.75" right="0.75" top="1" bottom="1" header="0.5" footer="0.5"/>
  <pageSetup orientation="portrait" horizontalDpi="4294967292" verticalDpi="4294967292"/>
  <tableParts count="1">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4"/>
  <sheetViews>
    <sheetView showGridLines="0" zoomScale="125" workbookViewId="0">
      <selection activeCell="O22" sqref="O22"/>
    </sheetView>
  </sheetViews>
  <sheetFormatPr baseColWidth="10" defaultColWidth="48.5" defaultRowHeight="13" x14ac:dyDescent="0.15"/>
  <cols>
    <col min="1" max="1" width="1.6640625" style="1" customWidth="1"/>
    <col min="2" max="2" width="27.6640625" style="1" customWidth="1"/>
    <col min="3" max="3" width="48.5" style="2" customWidth="1"/>
    <col min="4" max="5" width="7.1640625" style="2" hidden="1" customWidth="1"/>
    <col min="6" max="7" width="6.83203125" style="2" hidden="1" customWidth="1"/>
    <col min="8" max="8" width="9.5" style="109" customWidth="1"/>
    <col min="9" max="9" width="12.5" style="109" hidden="1" customWidth="1"/>
    <col min="10" max="11" width="7.6640625" style="2" hidden="1" customWidth="1"/>
    <col min="12" max="13" width="7.6640625" style="1" hidden="1" customWidth="1"/>
    <col min="14" max="14" width="3" style="1" customWidth="1"/>
    <col min="15" max="15" width="25.83203125" style="1" customWidth="1"/>
    <col min="16" max="16" width="12" style="1" customWidth="1"/>
    <col min="17" max="17" width="20" style="1" customWidth="1"/>
    <col min="18" max="18" width="14.6640625" style="1" customWidth="1"/>
    <col min="19" max="19" width="3.33203125" style="1" hidden="1" customWidth="1"/>
    <col min="20" max="20" width="4.1640625" style="1" hidden="1" customWidth="1"/>
    <col min="21" max="16384" width="48.5" style="1"/>
  </cols>
  <sheetData>
    <row r="1" spans="1:20" ht="14" customHeight="1" thickBot="1" x14ac:dyDescent="0.2">
      <c r="B1" s="111" t="s">
        <v>137</v>
      </c>
      <c r="C1" s="112"/>
    </row>
    <row r="2" spans="1:20" ht="30" customHeight="1" thickBot="1" x14ac:dyDescent="0.2">
      <c r="B2" s="112"/>
      <c r="C2" s="112"/>
      <c r="O2" s="6" t="s">
        <v>1</v>
      </c>
      <c r="P2" s="6" t="s">
        <v>2</v>
      </c>
      <c r="Q2" s="6" t="s">
        <v>3</v>
      </c>
    </row>
    <row r="3" spans="1:20" s="14" customFormat="1" ht="28" customHeight="1" thickTop="1" thickBot="1" x14ac:dyDescent="0.2">
      <c r="A3" s="1"/>
      <c r="B3" s="114" t="s">
        <v>0</v>
      </c>
      <c r="C3" s="115"/>
      <c r="D3" s="115"/>
      <c r="E3" s="115"/>
      <c r="F3" s="115"/>
      <c r="G3" s="115"/>
      <c r="H3" s="116"/>
      <c r="I3" s="3"/>
      <c r="J3" s="4"/>
      <c r="K3" s="4"/>
      <c r="L3" s="5"/>
      <c r="M3" s="5"/>
      <c r="N3" s="1"/>
      <c r="O3" s="16" t="s">
        <v>11</v>
      </c>
      <c r="P3" s="17">
        <f>SUM(J$7:J$103)</f>
        <v>3</v>
      </c>
      <c r="Q3" s="18" t="s">
        <v>12</v>
      </c>
      <c r="R3" s="1"/>
      <c r="S3" s="19" t="s">
        <v>13</v>
      </c>
      <c r="T3" s="20">
        <v>4</v>
      </c>
    </row>
    <row r="4" spans="1:20" ht="26" customHeight="1" thickTop="1" thickBot="1" x14ac:dyDescent="0.2">
      <c r="A4" s="14"/>
      <c r="B4" s="7"/>
      <c r="C4" s="8" t="s">
        <v>4</v>
      </c>
      <c r="D4" s="9" t="s">
        <v>5</v>
      </c>
      <c r="E4" s="9" t="s">
        <v>6</v>
      </c>
      <c r="F4" s="9" t="s">
        <v>7</v>
      </c>
      <c r="G4" s="10" t="s">
        <v>8</v>
      </c>
      <c r="H4" s="11" t="s">
        <v>9</v>
      </c>
      <c r="I4" s="12" t="s">
        <v>10</v>
      </c>
      <c r="J4" s="13" t="s">
        <v>256</v>
      </c>
      <c r="K4" s="13" t="s">
        <v>257</v>
      </c>
      <c r="L4" s="14" t="s">
        <v>258</v>
      </c>
      <c r="M4" s="15" t="s">
        <v>8</v>
      </c>
      <c r="N4" s="13"/>
      <c r="O4" s="25" t="s">
        <v>15</v>
      </c>
      <c r="P4" s="26">
        <f>SUM(K$7:K$103)</f>
        <v>6</v>
      </c>
      <c r="Q4" s="27" t="s">
        <v>12</v>
      </c>
      <c r="S4" s="28" t="s">
        <v>16</v>
      </c>
      <c r="T4" s="29">
        <v>3.7</v>
      </c>
    </row>
    <row r="5" spans="1:20" ht="14" thickTop="1" x14ac:dyDescent="0.15">
      <c r="B5" s="30" t="s">
        <v>259</v>
      </c>
      <c r="C5" s="31" t="s">
        <v>260</v>
      </c>
      <c r="D5" s="31"/>
      <c r="E5" s="31"/>
      <c r="F5" s="31"/>
      <c r="G5" s="31"/>
      <c r="H5" s="33"/>
      <c r="I5" s="3"/>
      <c r="J5" s="4"/>
      <c r="K5" s="4"/>
      <c r="L5" s="4"/>
      <c r="M5" s="4"/>
      <c r="N5" s="2"/>
      <c r="O5" s="25" t="s">
        <v>18</v>
      </c>
      <c r="P5" s="26">
        <f>SUM(M$7:M$103)</f>
        <v>0</v>
      </c>
      <c r="Q5" s="27" t="s">
        <v>19</v>
      </c>
      <c r="S5" s="28" t="s">
        <v>20</v>
      </c>
      <c r="T5" s="29">
        <v>3.3</v>
      </c>
    </row>
    <row r="6" spans="1:20" ht="26" x14ac:dyDescent="0.15">
      <c r="B6" s="21"/>
      <c r="C6" s="22" t="s">
        <v>14</v>
      </c>
      <c r="D6" s="23"/>
      <c r="E6" s="23"/>
      <c r="F6" s="23"/>
      <c r="G6" s="23"/>
      <c r="H6" s="24"/>
      <c r="I6" s="3"/>
      <c r="J6" s="4"/>
      <c r="K6" s="4"/>
      <c r="L6" s="5"/>
      <c r="M6" s="5"/>
      <c r="O6" s="25" t="s">
        <v>21</v>
      </c>
      <c r="P6" s="26">
        <f>P3+P4+P7</f>
        <v>9</v>
      </c>
      <c r="Q6" s="27">
        <v>54</v>
      </c>
      <c r="S6" s="28" t="s">
        <v>22</v>
      </c>
      <c r="T6" s="29">
        <v>3</v>
      </c>
    </row>
    <row r="7" spans="1:20" ht="20" x14ac:dyDescent="0.15">
      <c r="B7" s="30" t="s">
        <v>17</v>
      </c>
      <c r="C7" s="31" t="s">
        <v>261</v>
      </c>
      <c r="D7" s="31">
        <v>3</v>
      </c>
      <c r="E7" s="31">
        <v>0</v>
      </c>
      <c r="F7" s="31">
        <v>0</v>
      </c>
      <c r="G7" s="31"/>
      <c r="H7" s="32" t="s">
        <v>13</v>
      </c>
      <c r="I7" s="3">
        <f>IF(ISBLANK(H7),"",VLOOKUP(H7,'course planning'!$S$3:$T$11,2,FALSE))</f>
        <v>4</v>
      </c>
      <c r="J7" s="4">
        <f>IF(ISBLANK($H7),"",$D7)</f>
        <v>3</v>
      </c>
      <c r="K7" s="4">
        <f t="shared" ref="K7:K70" si="0">IF(ISBLANK($H7),"",$E7)</f>
        <v>0</v>
      </c>
      <c r="L7" s="4">
        <f>IF(ISBLANK($H7),"",$F7)</f>
        <v>0</v>
      </c>
      <c r="M7" s="4"/>
      <c r="N7" s="2"/>
      <c r="O7" s="113" t="s">
        <v>25</v>
      </c>
      <c r="P7" s="34">
        <f>SUM(L$7:L$103)</f>
        <v>0</v>
      </c>
      <c r="Q7" s="35" t="s">
        <v>26</v>
      </c>
      <c r="S7" s="28" t="s">
        <v>27</v>
      </c>
      <c r="T7" s="29">
        <v>2.7</v>
      </c>
    </row>
    <row r="8" spans="1:20" ht="14" thickBot="1" x14ac:dyDescent="0.2">
      <c r="B8" s="30" t="s">
        <v>17</v>
      </c>
      <c r="C8" s="31" t="s">
        <v>262</v>
      </c>
      <c r="D8" s="31">
        <v>0</v>
      </c>
      <c r="E8" s="31">
        <v>3</v>
      </c>
      <c r="F8" s="31">
        <v>0</v>
      </c>
      <c r="G8" s="31"/>
      <c r="H8" s="33" t="s">
        <v>16</v>
      </c>
      <c r="I8" s="3">
        <f>IF(ISBLANK(H8),"",VLOOKUP(H8,'course planning'!$S$3:$T$11,2,FALSE))</f>
        <v>3.7</v>
      </c>
      <c r="J8" s="4">
        <f t="shared" ref="J8:J71" si="1">IF(ISBLANK($H8),"",$D8)</f>
        <v>0</v>
      </c>
      <c r="K8" s="4">
        <f t="shared" si="0"/>
        <v>3</v>
      </c>
      <c r="L8" s="4">
        <f t="shared" ref="L8:L71" si="2">IF(ISBLANK($H8),"",$F8)</f>
        <v>0</v>
      </c>
      <c r="M8" s="4"/>
      <c r="N8" s="2"/>
      <c r="O8" s="36" t="s">
        <v>28</v>
      </c>
      <c r="P8" s="37">
        <f>AVERAGEIF(I7:I103, "&lt;&gt;#N/A")</f>
        <v>3.85</v>
      </c>
      <c r="Q8" s="38"/>
      <c r="S8" s="28" t="s">
        <v>29</v>
      </c>
      <c r="T8" s="29">
        <v>2.2999999999999998</v>
      </c>
    </row>
    <row r="9" spans="1:20" ht="14" thickBot="1" x14ac:dyDescent="0.2">
      <c r="B9" s="30" t="s">
        <v>17</v>
      </c>
      <c r="C9" s="31" t="s">
        <v>23</v>
      </c>
      <c r="D9" s="31">
        <v>0</v>
      </c>
      <c r="E9" s="31">
        <v>3</v>
      </c>
      <c r="F9" s="31">
        <v>0</v>
      </c>
      <c r="G9" s="31"/>
      <c r="H9" s="33" t="s">
        <v>24</v>
      </c>
      <c r="I9" s="3" t="e">
        <f>IF(ISBLANK(H9),"",VLOOKUP(H9,'course planning'!$S$3:$T$11,2,FALSE))</f>
        <v>#N/A</v>
      </c>
      <c r="J9" s="4">
        <f t="shared" si="1"/>
        <v>0</v>
      </c>
      <c r="K9" s="4">
        <f t="shared" si="0"/>
        <v>3</v>
      </c>
      <c r="L9" s="4">
        <f t="shared" si="2"/>
        <v>0</v>
      </c>
      <c r="M9" s="4"/>
      <c r="N9" s="2"/>
      <c r="S9" s="28" t="s">
        <v>31</v>
      </c>
      <c r="T9" s="29">
        <v>2</v>
      </c>
    </row>
    <row r="10" spans="1:20" ht="17" thickBot="1" x14ac:dyDescent="0.2">
      <c r="B10" s="30"/>
      <c r="C10" s="31"/>
      <c r="D10" s="31"/>
      <c r="E10" s="31"/>
      <c r="F10" s="31"/>
      <c r="G10" s="31"/>
      <c r="H10" s="33"/>
      <c r="I10" s="3" t="str">
        <f>IF(ISBLANK(H10),"",VLOOKUP(H10,'course planning'!$S$3:$T$11,2,FALSE))</f>
        <v/>
      </c>
      <c r="J10" s="4" t="str">
        <f t="shared" si="1"/>
        <v/>
      </c>
      <c r="K10" s="4" t="str">
        <f t="shared" si="0"/>
        <v/>
      </c>
      <c r="L10" s="4" t="str">
        <f t="shared" si="2"/>
        <v/>
      </c>
      <c r="M10" s="4"/>
      <c r="N10" s="2"/>
      <c r="O10" s="6" t="s">
        <v>34</v>
      </c>
      <c r="P10" s="40" t="s">
        <v>35</v>
      </c>
      <c r="Q10" s="40" t="s">
        <v>36</v>
      </c>
      <c r="S10" s="28" t="s">
        <v>37</v>
      </c>
      <c r="T10" s="29">
        <v>1</v>
      </c>
    </row>
    <row r="11" spans="1:20" ht="40" thickBot="1" x14ac:dyDescent="0.2">
      <c r="B11" s="21"/>
      <c r="C11" s="22" t="s">
        <v>30</v>
      </c>
      <c r="D11" s="22"/>
      <c r="E11" s="23"/>
      <c r="F11" s="23"/>
      <c r="G11" s="23"/>
      <c r="H11" s="39"/>
      <c r="I11" s="3" t="str">
        <f>IF(ISBLANK(H11),"",VLOOKUP(H11,'course planning'!$S$3:$T$11,2,FALSE))</f>
        <v/>
      </c>
      <c r="J11" s="4" t="str">
        <f t="shared" si="1"/>
        <v/>
      </c>
      <c r="K11" s="4" t="str">
        <f t="shared" si="0"/>
        <v/>
      </c>
      <c r="L11" s="4" t="str">
        <f t="shared" si="2"/>
        <v/>
      </c>
      <c r="M11" s="4"/>
      <c r="N11" s="2"/>
      <c r="O11" s="41" t="s">
        <v>263</v>
      </c>
      <c r="P11" s="45" t="str">
        <f>IF(ISBLANK(H5)=FALSE,"Y","N")</f>
        <v>N</v>
      </c>
      <c r="Q11" s="42"/>
      <c r="S11" s="43" t="s">
        <v>41</v>
      </c>
      <c r="T11" s="44">
        <v>0</v>
      </c>
    </row>
    <row r="12" spans="1:20" x14ac:dyDescent="0.15">
      <c r="B12" s="30" t="s">
        <v>32</v>
      </c>
      <c r="C12" s="31" t="s">
        <v>33</v>
      </c>
      <c r="D12" s="31">
        <v>3</v>
      </c>
      <c r="E12" s="31">
        <v>0</v>
      </c>
      <c r="F12" s="31">
        <v>0</v>
      </c>
      <c r="G12" s="31"/>
      <c r="H12" s="33"/>
      <c r="I12" s="3" t="str">
        <f>IF(ISBLANK(H12),"",VLOOKUP(H12,'course planning'!$S$3:$T$11,2,FALSE))</f>
        <v/>
      </c>
      <c r="J12" s="4" t="str">
        <f t="shared" si="1"/>
        <v/>
      </c>
      <c r="K12" s="4" t="str">
        <f t="shared" si="0"/>
        <v/>
      </c>
      <c r="L12" s="4" t="str">
        <f t="shared" si="2"/>
        <v/>
      </c>
      <c r="M12" s="4"/>
      <c r="N12" s="2"/>
      <c r="O12" s="25" t="s">
        <v>39</v>
      </c>
      <c r="P12" s="45" t="str">
        <f>IF(COUNTA(H7:H9)=3,"Y","N")</f>
        <v>Y</v>
      </c>
      <c r="Q12" s="46" t="s">
        <v>40</v>
      </c>
    </row>
    <row r="13" spans="1:20" x14ac:dyDescent="0.15">
      <c r="B13" s="30" t="s">
        <v>32</v>
      </c>
      <c r="C13" s="31" t="s">
        <v>38</v>
      </c>
      <c r="D13" s="31">
        <v>3</v>
      </c>
      <c r="E13" s="31">
        <v>0</v>
      </c>
      <c r="F13" s="31">
        <v>0</v>
      </c>
      <c r="G13" s="31"/>
      <c r="H13" s="33"/>
      <c r="I13" s="3" t="str">
        <f>IF(ISBLANK(H13),"",VLOOKUP(H13,'course planning'!$S$3:$T$11,2,FALSE))</f>
        <v/>
      </c>
      <c r="J13" s="4" t="str">
        <f t="shared" si="1"/>
        <v/>
      </c>
      <c r="K13" s="4" t="str">
        <f t="shared" si="0"/>
        <v/>
      </c>
      <c r="L13" s="4" t="str">
        <f t="shared" si="2"/>
        <v/>
      </c>
      <c r="M13" s="4"/>
      <c r="N13" s="2"/>
      <c r="O13" s="25" t="s">
        <v>43</v>
      </c>
      <c r="P13" s="45" t="str">
        <f>IF(COUNTA(H12:H18)=6,"Y","N")</f>
        <v>N</v>
      </c>
      <c r="Q13" s="46" t="s">
        <v>44</v>
      </c>
    </row>
    <row r="14" spans="1:20" x14ac:dyDescent="0.15">
      <c r="B14" s="30" t="s">
        <v>32</v>
      </c>
      <c r="C14" s="31" t="s">
        <v>42</v>
      </c>
      <c r="D14" s="31">
        <v>3</v>
      </c>
      <c r="E14" s="31">
        <v>0</v>
      </c>
      <c r="F14" s="31">
        <v>0</v>
      </c>
      <c r="G14" s="31"/>
      <c r="H14" s="33"/>
      <c r="I14" s="3" t="str">
        <f>IF(ISBLANK(H14),"",VLOOKUP(H14,'course planning'!$S$3:$T$11,2,FALSE))</f>
        <v/>
      </c>
      <c r="J14" s="4" t="str">
        <f t="shared" si="1"/>
        <v/>
      </c>
      <c r="K14" s="4" t="str">
        <f t="shared" si="0"/>
        <v/>
      </c>
      <c r="L14" s="4" t="str">
        <f t="shared" si="2"/>
        <v/>
      </c>
      <c r="M14" s="4"/>
      <c r="N14" s="2"/>
      <c r="O14" s="25" t="s">
        <v>46</v>
      </c>
      <c r="P14" s="45" t="str">
        <f>IF(COUNTA(H21:H24)=1,"Y","N")</f>
        <v>N</v>
      </c>
      <c r="Q14" s="46" t="s">
        <v>47</v>
      </c>
    </row>
    <row r="15" spans="1:20" x14ac:dyDescent="0.15">
      <c r="B15" s="30" t="s">
        <v>32</v>
      </c>
      <c r="C15" s="31" t="s">
        <v>45</v>
      </c>
      <c r="D15" s="31">
        <v>0</v>
      </c>
      <c r="E15" s="31">
        <v>3</v>
      </c>
      <c r="F15" s="31">
        <v>0</v>
      </c>
      <c r="G15" s="31"/>
      <c r="H15" s="33"/>
      <c r="I15" s="3" t="str">
        <f>IF(ISBLANK(H15),"",VLOOKUP(H15,'course planning'!$S$3:$T$11,2,FALSE))</f>
        <v/>
      </c>
      <c r="J15" s="4" t="str">
        <f t="shared" si="1"/>
        <v/>
      </c>
      <c r="K15" s="4" t="str">
        <f t="shared" si="0"/>
        <v/>
      </c>
      <c r="L15" s="4" t="str">
        <f t="shared" si="2"/>
        <v/>
      </c>
      <c r="M15" s="4"/>
      <c r="N15" s="2"/>
      <c r="O15" s="25" t="s">
        <v>49</v>
      </c>
      <c r="P15" s="45" t="str">
        <f>IF(COUNTA(H31:H33)=1,"Y","N")</f>
        <v>N</v>
      </c>
      <c r="Q15" s="46" t="s">
        <v>47</v>
      </c>
    </row>
    <row r="16" spans="1:20" x14ac:dyDescent="0.15">
      <c r="B16" s="30" t="s">
        <v>32</v>
      </c>
      <c r="C16" s="31" t="s">
        <v>48</v>
      </c>
      <c r="D16" s="31">
        <v>0</v>
      </c>
      <c r="E16" s="31">
        <v>3</v>
      </c>
      <c r="F16" s="31">
        <v>0</v>
      </c>
      <c r="G16" s="31"/>
      <c r="H16" s="33"/>
      <c r="I16" s="3" t="str">
        <f>IF(ISBLANK(H16),"",VLOOKUP(H16,'course planning'!$S$3:$T$11,2,FALSE))</f>
        <v/>
      </c>
      <c r="J16" s="4" t="str">
        <f t="shared" si="1"/>
        <v/>
      </c>
      <c r="K16" s="4" t="str">
        <f t="shared" si="0"/>
        <v/>
      </c>
      <c r="L16" s="4" t="str">
        <f t="shared" si="2"/>
        <v/>
      </c>
      <c r="M16" s="4"/>
      <c r="N16" s="2"/>
      <c r="O16" s="25" t="s">
        <v>51</v>
      </c>
      <c r="P16" s="45" t="str">
        <f>IF(COUNTA(H27:H28)=1,"Y","N")</f>
        <v>N</v>
      </c>
      <c r="Q16" s="46" t="s">
        <v>47</v>
      </c>
    </row>
    <row r="17" spans="1:19" ht="15" customHeight="1" x14ac:dyDescent="0.15">
      <c r="B17" s="30" t="s">
        <v>32</v>
      </c>
      <c r="C17" s="31" t="s">
        <v>50</v>
      </c>
      <c r="D17" s="31">
        <v>0</v>
      </c>
      <c r="E17" s="31">
        <v>0</v>
      </c>
      <c r="F17" s="31">
        <v>3</v>
      </c>
      <c r="G17" s="31"/>
      <c r="H17" s="33"/>
      <c r="I17" s="3" t="str">
        <f>IF(ISBLANK(H17),"",VLOOKUP(H17,'course planning'!$S$3:$T$11,2,FALSE))</f>
        <v/>
      </c>
      <c r="J17" s="4" t="str">
        <f t="shared" si="1"/>
        <v/>
      </c>
      <c r="K17" s="4" t="str">
        <f t="shared" si="0"/>
        <v/>
      </c>
      <c r="L17" s="4" t="str">
        <f t="shared" si="2"/>
        <v/>
      </c>
      <c r="M17" s="4"/>
      <c r="N17" s="2"/>
      <c r="O17" s="25" t="s">
        <v>52</v>
      </c>
      <c r="P17" s="45" t="str">
        <f>IF(COUNTA(H39:H51)=2,"Y","N")</f>
        <v>N</v>
      </c>
      <c r="Q17" s="47" t="s">
        <v>53</v>
      </c>
      <c r="R17" s="14"/>
      <c r="S17" s="14"/>
    </row>
    <row r="18" spans="1:19" x14ac:dyDescent="0.15">
      <c r="B18" s="30"/>
      <c r="C18" s="31"/>
      <c r="D18" s="31"/>
      <c r="E18" s="31"/>
      <c r="F18" s="31"/>
      <c r="G18" s="31"/>
      <c r="H18" s="33"/>
      <c r="I18" s="3" t="str">
        <f>IF(ISBLANK(H18),"",VLOOKUP(H18,'course planning'!$S$3:$T$11,2,FALSE))</f>
        <v/>
      </c>
      <c r="J18" s="4" t="str">
        <f t="shared" si="1"/>
        <v/>
      </c>
      <c r="K18" s="4" t="str">
        <f t="shared" si="0"/>
        <v/>
      </c>
      <c r="L18" s="4" t="str">
        <f t="shared" si="2"/>
        <v/>
      </c>
      <c r="M18" s="4"/>
      <c r="N18" s="2"/>
      <c r="O18" s="25" t="s">
        <v>55</v>
      </c>
      <c r="P18" s="45" t="str">
        <f>IF(AND(COUNTA(H80:H84)=1,COUNTA(H54:H79)=1),"Y","N")</f>
        <v>N</v>
      </c>
      <c r="Q18" s="47" t="s">
        <v>56</v>
      </c>
    </row>
    <row r="19" spans="1:19" s="14" customFormat="1" ht="33" thickBot="1" x14ac:dyDescent="0.25">
      <c r="A19" s="1"/>
      <c r="B19" s="48"/>
      <c r="C19" s="49" t="s">
        <v>54</v>
      </c>
      <c r="D19" s="50"/>
      <c r="E19" s="51"/>
      <c r="F19" s="51"/>
      <c r="G19" s="51"/>
      <c r="H19" s="52"/>
      <c r="I19" s="3" t="str">
        <f>IF(ISBLANK(H19),"",VLOOKUP(H19,'course planning'!$S$3:$T$11,2,FALSE))</f>
        <v/>
      </c>
      <c r="J19" s="4" t="str">
        <f t="shared" si="1"/>
        <v/>
      </c>
      <c r="K19" s="4" t="str">
        <f t="shared" si="0"/>
        <v/>
      </c>
      <c r="L19" s="4" t="str">
        <f t="shared" si="2"/>
        <v/>
      </c>
      <c r="M19" s="4"/>
      <c r="N19" s="2"/>
      <c r="O19" s="55" t="s">
        <v>58</v>
      </c>
      <c r="P19" s="56" t="str">
        <f>IF(COUNTA(H86:H103)=2,"Y","N")</f>
        <v>N</v>
      </c>
      <c r="Q19" s="57" t="s">
        <v>53</v>
      </c>
      <c r="R19" s="1"/>
      <c r="S19" s="1"/>
    </row>
    <row r="20" spans="1:19" ht="14" thickTop="1" x14ac:dyDescent="0.15">
      <c r="B20" s="53"/>
      <c r="C20" s="22" t="s">
        <v>57</v>
      </c>
      <c r="D20" s="22"/>
      <c r="E20" s="22"/>
      <c r="F20" s="22"/>
      <c r="G20" s="22"/>
      <c r="H20" s="54"/>
      <c r="I20" s="3" t="str">
        <f>IF(ISBLANK(H20),"",VLOOKUP(H20,'course planning'!$S$3:$T$11,2,FALSE))</f>
        <v/>
      </c>
      <c r="J20" s="4" t="str">
        <f t="shared" si="1"/>
        <v/>
      </c>
      <c r="K20" s="4" t="str">
        <f t="shared" si="0"/>
        <v/>
      </c>
      <c r="L20" s="4" t="str">
        <f t="shared" si="2"/>
        <v/>
      </c>
      <c r="M20" s="4"/>
      <c r="N20" s="2"/>
      <c r="O20" s="14"/>
      <c r="P20" s="14"/>
      <c r="Q20" s="14"/>
    </row>
    <row r="21" spans="1:19" x14ac:dyDescent="0.15">
      <c r="A21" s="14"/>
      <c r="B21" s="30" t="s">
        <v>264</v>
      </c>
      <c r="C21" s="31" t="s">
        <v>59</v>
      </c>
      <c r="D21" s="31">
        <v>0</v>
      </c>
      <c r="E21" s="31">
        <v>0</v>
      </c>
      <c r="F21" s="31">
        <v>3</v>
      </c>
      <c r="G21" s="31"/>
      <c r="H21" s="33"/>
      <c r="I21" s="3" t="str">
        <f>IF(ISBLANK(H21),"",VLOOKUP(H21,'course planning'!$S$3:$T$11,2,FALSE))</f>
        <v/>
      </c>
      <c r="J21" s="4" t="str">
        <f t="shared" si="1"/>
        <v/>
      </c>
      <c r="K21" s="4" t="str">
        <f t="shared" si="0"/>
        <v/>
      </c>
      <c r="L21" s="4" t="str">
        <f t="shared" si="2"/>
        <v/>
      </c>
      <c r="M21" s="4"/>
      <c r="N21" s="2"/>
    </row>
    <row r="22" spans="1:19" x14ac:dyDescent="0.15">
      <c r="B22" s="30" t="s">
        <v>264</v>
      </c>
      <c r="C22" s="31" t="s">
        <v>60</v>
      </c>
      <c r="D22" s="31">
        <v>0</v>
      </c>
      <c r="E22" s="31">
        <v>3</v>
      </c>
      <c r="F22" s="31">
        <v>0</v>
      </c>
      <c r="G22" s="31"/>
      <c r="H22" s="33"/>
      <c r="I22" s="3" t="str">
        <f>IF(ISBLANK(H22),"",VLOOKUP(H22,'course planning'!$S$3:$T$11,2,FALSE))</f>
        <v/>
      </c>
      <c r="J22" s="4" t="str">
        <f t="shared" si="1"/>
        <v/>
      </c>
      <c r="K22" s="4" t="str">
        <f t="shared" si="0"/>
        <v/>
      </c>
      <c r="L22" s="4" t="str">
        <f t="shared" si="2"/>
        <v/>
      </c>
      <c r="M22" s="4"/>
      <c r="N22" s="2"/>
    </row>
    <row r="23" spans="1:19" x14ac:dyDescent="0.15">
      <c r="B23" s="30" t="s">
        <v>264</v>
      </c>
      <c r="C23" s="31" t="s">
        <v>61</v>
      </c>
      <c r="D23" s="31">
        <v>0</v>
      </c>
      <c r="E23" s="31">
        <v>3</v>
      </c>
      <c r="F23" s="31">
        <v>0</v>
      </c>
      <c r="G23" s="31"/>
      <c r="H23" s="33"/>
      <c r="I23" s="3" t="str">
        <f>IF(ISBLANK(H23),"",VLOOKUP(H23,'course planning'!$S$3:$T$11,2,FALSE))</f>
        <v/>
      </c>
      <c r="J23" s="4" t="str">
        <f t="shared" si="1"/>
        <v/>
      </c>
      <c r="K23" s="4" t="str">
        <f t="shared" si="0"/>
        <v/>
      </c>
      <c r="L23" s="4" t="str">
        <f t="shared" si="2"/>
        <v/>
      </c>
      <c r="M23" s="4"/>
      <c r="N23" s="2"/>
      <c r="R23" s="14"/>
      <c r="S23" s="14"/>
    </row>
    <row r="24" spans="1:19" x14ac:dyDescent="0.15">
      <c r="B24" s="30" t="s">
        <v>264</v>
      </c>
      <c r="C24" s="31" t="s">
        <v>62</v>
      </c>
      <c r="D24" s="31">
        <v>0</v>
      </c>
      <c r="E24" s="31">
        <v>3</v>
      </c>
      <c r="F24" s="31">
        <v>0</v>
      </c>
      <c r="G24" s="31"/>
      <c r="H24" s="33"/>
      <c r="I24" s="3" t="str">
        <f>IF(ISBLANK(H24),"",VLOOKUP(H24,'course planning'!$S$3:$T$11,2,FALSE))</f>
        <v/>
      </c>
      <c r="J24" s="4" t="str">
        <f t="shared" si="1"/>
        <v/>
      </c>
      <c r="K24" s="4" t="str">
        <f t="shared" si="0"/>
        <v/>
      </c>
      <c r="L24" s="4" t="str">
        <f t="shared" si="2"/>
        <v/>
      </c>
      <c r="M24" s="4"/>
      <c r="N24" s="2"/>
      <c r="O24" s="14"/>
      <c r="P24" s="14"/>
      <c r="Q24" s="14"/>
    </row>
    <row r="25" spans="1:19" s="14" customFormat="1" x14ac:dyDescent="0.15">
      <c r="A25" s="1"/>
      <c r="B25" s="30"/>
      <c r="C25" s="31"/>
      <c r="D25" s="58"/>
      <c r="E25" s="31"/>
      <c r="F25" s="31"/>
      <c r="G25" s="31"/>
      <c r="H25" s="33"/>
      <c r="I25" s="3" t="str">
        <f>IF(ISBLANK(H25),"",VLOOKUP(H25,'course planning'!$S$3:$T$11,2,FALSE))</f>
        <v/>
      </c>
      <c r="J25" s="4" t="str">
        <f t="shared" si="1"/>
        <v/>
      </c>
      <c r="K25" s="4" t="str">
        <f t="shared" si="0"/>
        <v/>
      </c>
      <c r="L25" s="4" t="str">
        <f t="shared" si="2"/>
        <v/>
      </c>
      <c r="M25" s="4"/>
      <c r="N25" s="2"/>
      <c r="O25" s="1"/>
      <c r="P25" s="1"/>
      <c r="Q25" s="1"/>
      <c r="R25" s="1"/>
      <c r="S25" s="1"/>
    </row>
    <row r="26" spans="1:19" ht="26" x14ac:dyDescent="0.15">
      <c r="B26" s="53"/>
      <c r="C26" s="22" t="s">
        <v>265</v>
      </c>
      <c r="D26" s="23"/>
      <c r="E26" s="23"/>
      <c r="F26" s="23"/>
      <c r="G26" s="23"/>
      <c r="H26" s="54"/>
      <c r="I26" s="3" t="str">
        <f>IF(ISBLANK(H26),"",VLOOKUP(H26,'course planning'!$S$3:$T$11,2,FALSE))</f>
        <v/>
      </c>
      <c r="J26" s="4" t="str">
        <f t="shared" si="1"/>
        <v/>
      </c>
      <c r="K26" s="4" t="str">
        <f t="shared" si="0"/>
        <v/>
      </c>
      <c r="L26" s="4" t="str">
        <f t="shared" si="2"/>
        <v/>
      </c>
      <c r="M26" s="4"/>
      <c r="N26" s="2"/>
    </row>
    <row r="27" spans="1:19" x14ac:dyDescent="0.15">
      <c r="A27" s="14"/>
      <c r="B27" s="30" t="s">
        <v>266</v>
      </c>
      <c r="C27" s="31" t="s">
        <v>63</v>
      </c>
      <c r="D27" s="31">
        <v>0</v>
      </c>
      <c r="E27" s="31">
        <v>3</v>
      </c>
      <c r="F27" s="31">
        <v>0</v>
      </c>
      <c r="G27" s="31"/>
      <c r="H27" s="33"/>
      <c r="I27" s="3" t="str">
        <f>IF(ISBLANK(H27),"",VLOOKUP(H27,'course planning'!$S$3:$T$11,2,FALSE))</f>
        <v/>
      </c>
      <c r="J27" s="4" t="str">
        <f t="shared" si="1"/>
        <v/>
      </c>
      <c r="K27" s="4" t="str">
        <f t="shared" si="0"/>
        <v/>
      </c>
      <c r="L27" s="4" t="str">
        <f t="shared" si="2"/>
        <v/>
      </c>
      <c r="M27" s="4"/>
      <c r="N27" s="2"/>
      <c r="R27" s="14"/>
      <c r="S27" s="14"/>
    </row>
    <row r="28" spans="1:19" x14ac:dyDescent="0.15">
      <c r="B28" s="30" t="s">
        <v>266</v>
      </c>
      <c r="C28" s="31" t="s">
        <v>64</v>
      </c>
      <c r="D28" s="31">
        <v>0</v>
      </c>
      <c r="E28" s="31">
        <v>3</v>
      </c>
      <c r="F28" s="31">
        <v>0</v>
      </c>
      <c r="G28" s="31"/>
      <c r="H28" s="33"/>
      <c r="I28" s="3" t="str">
        <f>IF(ISBLANK(H28),"",VLOOKUP(H28,'course planning'!$S$3:$T$11,2,FALSE))</f>
        <v/>
      </c>
      <c r="J28" s="4" t="str">
        <f t="shared" si="1"/>
        <v/>
      </c>
      <c r="K28" s="4" t="str">
        <f t="shared" si="0"/>
        <v/>
      </c>
      <c r="L28" s="4" t="str">
        <f t="shared" si="2"/>
        <v/>
      </c>
      <c r="M28" s="4"/>
      <c r="N28" s="2"/>
      <c r="O28" s="14"/>
      <c r="P28" s="14"/>
      <c r="Q28" s="14"/>
    </row>
    <row r="29" spans="1:19" s="14" customFormat="1" x14ac:dyDescent="0.15">
      <c r="A29" s="1"/>
      <c r="B29" s="30"/>
      <c r="C29" s="31"/>
      <c r="D29" s="31"/>
      <c r="E29" s="31"/>
      <c r="F29" s="31"/>
      <c r="G29" s="31"/>
      <c r="H29" s="33"/>
      <c r="I29" s="3" t="str">
        <f>IF(ISBLANK(H29),"",VLOOKUP(H29,'course planning'!$S$3:$T$11,2,FALSE))</f>
        <v/>
      </c>
      <c r="J29" s="4" t="str">
        <f t="shared" si="1"/>
        <v/>
      </c>
      <c r="K29" s="4" t="str">
        <f t="shared" si="0"/>
        <v/>
      </c>
      <c r="L29" s="4" t="str">
        <f t="shared" si="2"/>
        <v/>
      </c>
      <c r="M29" s="4"/>
      <c r="N29" s="2"/>
      <c r="O29" s="1"/>
      <c r="P29" s="1"/>
      <c r="Q29" s="1"/>
      <c r="R29" s="1"/>
      <c r="S29" s="1"/>
    </row>
    <row r="30" spans="1:19" x14ac:dyDescent="0.15">
      <c r="B30" s="21"/>
      <c r="C30" s="22" t="s">
        <v>65</v>
      </c>
      <c r="D30" s="22"/>
      <c r="E30" s="22"/>
      <c r="F30" s="22"/>
      <c r="G30" s="22"/>
      <c r="H30" s="54"/>
      <c r="I30" s="3" t="str">
        <f>IF(ISBLANK(H30),"",VLOOKUP(H30,'course planning'!$S$3:$T$11,2,FALSE))</f>
        <v/>
      </c>
      <c r="J30" s="4" t="str">
        <f t="shared" si="1"/>
        <v/>
      </c>
      <c r="K30" s="4" t="str">
        <f t="shared" si="0"/>
        <v/>
      </c>
      <c r="L30" s="4" t="str">
        <f t="shared" si="2"/>
        <v/>
      </c>
      <c r="M30" s="4"/>
      <c r="N30" s="2"/>
    </row>
    <row r="31" spans="1:19" x14ac:dyDescent="0.15">
      <c r="A31" s="14"/>
      <c r="B31" s="30" t="s">
        <v>267</v>
      </c>
      <c r="C31" s="31" t="s">
        <v>66</v>
      </c>
      <c r="D31" s="31">
        <v>3</v>
      </c>
      <c r="E31" s="31">
        <v>0</v>
      </c>
      <c r="F31" s="31">
        <v>0</v>
      </c>
      <c r="G31" s="31"/>
      <c r="H31" s="33"/>
      <c r="I31" s="3" t="str">
        <f>IF(ISBLANK(H31),"",VLOOKUP(H31,'course planning'!$S$3:$T$11,2,FALSE))</f>
        <v/>
      </c>
      <c r="J31" s="4" t="str">
        <f t="shared" si="1"/>
        <v/>
      </c>
      <c r="K31" s="4" t="str">
        <f t="shared" si="0"/>
        <v/>
      </c>
      <c r="L31" s="4" t="str">
        <f t="shared" si="2"/>
        <v/>
      </c>
      <c r="M31" s="4"/>
      <c r="N31" s="2"/>
    </row>
    <row r="32" spans="1:19" x14ac:dyDescent="0.15">
      <c r="B32" s="30" t="s">
        <v>267</v>
      </c>
      <c r="C32" s="31" t="s">
        <v>67</v>
      </c>
      <c r="D32" s="31">
        <v>3</v>
      </c>
      <c r="E32" s="31">
        <v>0</v>
      </c>
      <c r="F32" s="31">
        <v>0</v>
      </c>
      <c r="G32" s="31"/>
      <c r="H32" s="33"/>
      <c r="I32" s="3" t="str">
        <f>IF(ISBLANK(H32),"",VLOOKUP(H32,'course planning'!$S$3:$T$11,2,FALSE))</f>
        <v/>
      </c>
      <c r="J32" s="4" t="str">
        <f t="shared" si="1"/>
        <v/>
      </c>
      <c r="K32" s="4" t="str">
        <f t="shared" si="0"/>
        <v/>
      </c>
      <c r="L32" s="4" t="str">
        <f t="shared" si="2"/>
        <v/>
      </c>
      <c r="M32" s="4"/>
      <c r="N32" s="2"/>
      <c r="R32" s="14"/>
      <c r="S32" s="14"/>
    </row>
    <row r="33" spans="1:19" x14ac:dyDescent="0.15">
      <c r="B33" s="30" t="s">
        <v>267</v>
      </c>
      <c r="C33" s="31" t="s">
        <v>68</v>
      </c>
      <c r="D33" s="31">
        <v>0</v>
      </c>
      <c r="E33" s="31">
        <v>0</v>
      </c>
      <c r="F33" s="31">
        <v>3</v>
      </c>
      <c r="G33" s="31"/>
      <c r="H33" s="33"/>
      <c r="I33" s="3" t="str">
        <f>IF(ISBLANK(H33),"",VLOOKUP(H33,'course planning'!$S$3:$T$11,2,FALSE))</f>
        <v/>
      </c>
      <c r="J33" s="4" t="str">
        <f t="shared" si="1"/>
        <v/>
      </c>
      <c r="K33" s="4" t="str">
        <f t="shared" si="0"/>
        <v/>
      </c>
      <c r="L33" s="4" t="str">
        <f t="shared" si="2"/>
        <v/>
      </c>
      <c r="M33" s="4"/>
      <c r="N33" s="2"/>
      <c r="O33" s="14"/>
      <c r="P33" s="14"/>
      <c r="Q33" s="14"/>
    </row>
    <row r="34" spans="1:19" s="14" customFormat="1" x14ac:dyDescent="0.15">
      <c r="A34" s="1"/>
      <c r="B34" s="30"/>
      <c r="C34" s="31"/>
      <c r="D34" s="31"/>
      <c r="E34" s="31"/>
      <c r="F34" s="31"/>
      <c r="G34" s="31"/>
      <c r="H34" s="33"/>
      <c r="I34" s="3" t="str">
        <f>IF(ISBLANK(H34),"",VLOOKUP(H34,'course planning'!$S$3:$T$11,2,FALSE))</f>
        <v/>
      </c>
      <c r="J34" s="4" t="str">
        <f t="shared" si="1"/>
        <v/>
      </c>
      <c r="K34" s="4" t="str">
        <f t="shared" si="0"/>
        <v/>
      </c>
      <c r="L34" s="4" t="str">
        <f t="shared" si="2"/>
        <v/>
      </c>
      <c r="M34" s="4"/>
      <c r="N34" s="2"/>
      <c r="O34" s="1"/>
      <c r="P34" s="1"/>
      <c r="Q34" s="1"/>
      <c r="R34" s="1"/>
      <c r="S34" s="1"/>
    </row>
    <row r="35" spans="1:19" ht="26" x14ac:dyDescent="0.15">
      <c r="B35" s="53"/>
      <c r="C35" s="22" t="s">
        <v>268</v>
      </c>
      <c r="D35" s="22"/>
      <c r="E35" s="22"/>
      <c r="F35" s="22"/>
      <c r="G35" s="22"/>
      <c r="H35" s="54"/>
      <c r="I35" s="3" t="str">
        <f>IF(ISBLANK(H35),"",VLOOKUP(H35,'course planning'!$S$3:$T$11,2,FALSE))</f>
        <v/>
      </c>
      <c r="J35" s="4" t="str">
        <f t="shared" si="1"/>
        <v/>
      </c>
      <c r="K35" s="4" t="str">
        <f t="shared" si="0"/>
        <v/>
      </c>
      <c r="L35" s="4" t="str">
        <f t="shared" si="2"/>
        <v/>
      </c>
      <c r="M35" s="4" t="str">
        <f t="shared" ref="M35:M98" si="3">IF(ISBLANK($H35),"",$G35)</f>
        <v/>
      </c>
      <c r="N35" s="2"/>
    </row>
    <row r="36" spans="1:19" ht="39" x14ac:dyDescent="0.15">
      <c r="A36" s="14"/>
      <c r="B36" s="30"/>
      <c r="C36" s="31" t="s">
        <v>69</v>
      </c>
      <c r="D36" s="31"/>
      <c r="E36" s="31"/>
      <c r="F36" s="31"/>
      <c r="G36" s="31"/>
      <c r="H36" s="33"/>
      <c r="I36" s="3" t="str">
        <f>IF(ISBLANK(H36),"",VLOOKUP(H36,'course planning'!$S$3:$T$11,2,FALSE))</f>
        <v/>
      </c>
      <c r="J36" s="4" t="str">
        <f t="shared" si="1"/>
        <v/>
      </c>
      <c r="K36" s="4" t="str">
        <f t="shared" si="0"/>
        <v/>
      </c>
      <c r="L36" s="4" t="str">
        <f t="shared" si="2"/>
        <v/>
      </c>
      <c r="M36" s="4" t="str">
        <f t="shared" si="3"/>
        <v/>
      </c>
      <c r="N36" s="2"/>
    </row>
    <row r="37" spans="1:19" x14ac:dyDescent="0.15">
      <c r="B37" s="30"/>
      <c r="C37" s="31" t="s">
        <v>70</v>
      </c>
      <c r="D37" s="31"/>
      <c r="E37" s="31"/>
      <c r="F37" s="31"/>
      <c r="G37" s="31"/>
      <c r="H37" s="33"/>
      <c r="I37" s="3" t="str">
        <f>IF(ISBLANK(H37),"",VLOOKUP(H37,'course planning'!$S$3:$T$11,2,FALSE))</f>
        <v/>
      </c>
      <c r="J37" s="4" t="str">
        <f t="shared" si="1"/>
        <v/>
      </c>
      <c r="K37" s="4" t="str">
        <f t="shared" si="0"/>
        <v/>
      </c>
      <c r="L37" s="4" t="str">
        <f t="shared" si="2"/>
        <v/>
      </c>
      <c r="M37" s="4" t="str">
        <f t="shared" si="3"/>
        <v/>
      </c>
      <c r="N37" s="2"/>
      <c r="O37" s="2"/>
    </row>
    <row r="38" spans="1:19" ht="26" x14ac:dyDescent="0.15">
      <c r="B38" s="21"/>
      <c r="C38" s="22" t="s">
        <v>71</v>
      </c>
      <c r="D38" s="23"/>
      <c r="E38" s="23"/>
      <c r="F38" s="23"/>
      <c r="G38" s="23"/>
      <c r="H38" s="39"/>
      <c r="I38" s="3" t="str">
        <f>IF(ISBLANK(H38),"",VLOOKUP(H38,'course planning'!$S$3:$T$11,2,FALSE))</f>
        <v/>
      </c>
      <c r="J38" s="4" t="str">
        <f t="shared" si="1"/>
        <v/>
      </c>
      <c r="K38" s="4" t="str">
        <f t="shared" si="0"/>
        <v/>
      </c>
      <c r="L38" s="4" t="str">
        <f t="shared" si="2"/>
        <v/>
      </c>
      <c r="M38" s="4" t="str">
        <f t="shared" si="3"/>
        <v/>
      </c>
      <c r="N38" s="2"/>
      <c r="O38" s="2"/>
    </row>
    <row r="39" spans="1:19" x14ac:dyDescent="0.15">
      <c r="B39" s="30" t="s">
        <v>269</v>
      </c>
      <c r="C39" s="31" t="s">
        <v>72</v>
      </c>
      <c r="D39" s="31">
        <v>0</v>
      </c>
      <c r="E39" s="31">
        <v>0</v>
      </c>
      <c r="F39" s="31">
        <v>3</v>
      </c>
      <c r="G39" s="31">
        <v>3</v>
      </c>
      <c r="H39" s="33"/>
      <c r="I39" s="3" t="str">
        <f>IF(ISBLANK(H39),"",VLOOKUP(H39,'course planning'!$S$3:$T$11,2,FALSE))</f>
        <v/>
      </c>
      <c r="J39" s="4" t="str">
        <f t="shared" si="1"/>
        <v/>
      </c>
      <c r="K39" s="4" t="str">
        <f t="shared" si="0"/>
        <v/>
      </c>
      <c r="L39" s="4" t="str">
        <f t="shared" si="2"/>
        <v/>
      </c>
      <c r="M39" s="4" t="str">
        <f t="shared" si="3"/>
        <v/>
      </c>
      <c r="N39" s="2"/>
      <c r="O39" s="2"/>
    </row>
    <row r="40" spans="1:19" x14ac:dyDescent="0.15">
      <c r="B40" s="30" t="s">
        <v>270</v>
      </c>
      <c r="C40" s="31" t="s">
        <v>73</v>
      </c>
      <c r="D40" s="31">
        <v>3</v>
      </c>
      <c r="E40" s="31">
        <v>0</v>
      </c>
      <c r="F40" s="31">
        <v>0</v>
      </c>
      <c r="G40" s="31">
        <v>3</v>
      </c>
      <c r="H40" s="33"/>
      <c r="I40" s="3" t="str">
        <f>IF(ISBLANK(H40),"",VLOOKUP(H40,'course planning'!$S$3:$T$11,2,FALSE))</f>
        <v/>
      </c>
      <c r="J40" s="4" t="str">
        <f t="shared" si="1"/>
        <v/>
      </c>
      <c r="K40" s="4" t="str">
        <f t="shared" si="0"/>
        <v/>
      </c>
      <c r="L40" s="4" t="str">
        <f t="shared" si="2"/>
        <v/>
      </c>
      <c r="M40" s="4" t="str">
        <f t="shared" si="3"/>
        <v/>
      </c>
      <c r="N40" s="2"/>
      <c r="O40" s="2"/>
    </row>
    <row r="41" spans="1:19" x14ac:dyDescent="0.15">
      <c r="B41" s="30" t="s">
        <v>74</v>
      </c>
      <c r="C41" s="31" t="s">
        <v>75</v>
      </c>
      <c r="D41" s="31">
        <v>0</v>
      </c>
      <c r="E41" s="31">
        <v>3</v>
      </c>
      <c r="F41" s="31">
        <v>0</v>
      </c>
      <c r="G41" s="31">
        <v>3</v>
      </c>
      <c r="H41" s="33"/>
      <c r="I41" s="3" t="str">
        <f>IF(ISBLANK(H41),"",VLOOKUP(H41,'course planning'!$S$3:$T$11,2,FALSE))</f>
        <v/>
      </c>
      <c r="J41" s="4" t="str">
        <f t="shared" si="1"/>
        <v/>
      </c>
      <c r="K41" s="4" t="str">
        <f t="shared" si="0"/>
        <v/>
      </c>
      <c r="L41" s="4" t="str">
        <f t="shared" si="2"/>
        <v/>
      </c>
      <c r="M41" s="4" t="str">
        <f t="shared" si="3"/>
        <v/>
      </c>
      <c r="N41" s="2"/>
      <c r="O41" s="2"/>
    </row>
    <row r="42" spans="1:19" x14ac:dyDescent="0.15">
      <c r="B42" s="30" t="s">
        <v>74</v>
      </c>
      <c r="C42" s="31" t="s">
        <v>76</v>
      </c>
      <c r="D42" s="31">
        <v>0</v>
      </c>
      <c r="E42" s="31">
        <v>3</v>
      </c>
      <c r="F42" s="31">
        <v>0</v>
      </c>
      <c r="G42" s="31">
        <v>0</v>
      </c>
      <c r="H42" s="33"/>
      <c r="I42" s="3" t="str">
        <f>IF(ISBLANK(H42),"",VLOOKUP(H42,'course planning'!$S$3:$T$11,2,FALSE))</f>
        <v/>
      </c>
      <c r="J42" s="4" t="str">
        <f t="shared" si="1"/>
        <v/>
      </c>
      <c r="K42" s="4" t="str">
        <f t="shared" si="0"/>
        <v/>
      </c>
      <c r="L42" s="4" t="str">
        <f t="shared" si="2"/>
        <v/>
      </c>
      <c r="M42" s="4" t="str">
        <f t="shared" si="3"/>
        <v/>
      </c>
      <c r="N42" s="2"/>
      <c r="O42" s="2"/>
    </row>
    <row r="43" spans="1:19" x14ac:dyDescent="0.15">
      <c r="B43" s="30" t="s">
        <v>74</v>
      </c>
      <c r="C43" s="31" t="s">
        <v>77</v>
      </c>
      <c r="D43" s="31">
        <v>0</v>
      </c>
      <c r="E43" s="31">
        <v>3</v>
      </c>
      <c r="F43" s="31">
        <v>0</v>
      </c>
      <c r="G43" s="31">
        <v>3</v>
      </c>
      <c r="H43" s="33"/>
      <c r="I43" s="3" t="str">
        <f>IF(ISBLANK(H43),"",VLOOKUP(H43,'course planning'!$S$3:$T$11,2,FALSE))</f>
        <v/>
      </c>
      <c r="J43" s="4" t="str">
        <f t="shared" si="1"/>
        <v/>
      </c>
      <c r="K43" s="4" t="str">
        <f t="shared" si="0"/>
        <v/>
      </c>
      <c r="L43" s="4" t="str">
        <f t="shared" si="2"/>
        <v/>
      </c>
      <c r="M43" s="4" t="str">
        <f t="shared" si="3"/>
        <v/>
      </c>
      <c r="N43" s="2"/>
      <c r="O43" s="2"/>
    </row>
    <row r="44" spans="1:19" x14ac:dyDescent="0.15">
      <c r="B44" s="30" t="s">
        <v>74</v>
      </c>
      <c r="C44" s="31" t="s">
        <v>78</v>
      </c>
      <c r="D44" s="31">
        <v>0</v>
      </c>
      <c r="E44" s="31">
        <v>3</v>
      </c>
      <c r="F44" s="31">
        <v>0</v>
      </c>
      <c r="G44" s="31">
        <v>3</v>
      </c>
      <c r="H44" s="33"/>
      <c r="I44" s="3" t="str">
        <f>IF(ISBLANK(H44),"",VLOOKUP(H44,'course planning'!$S$3:$T$11,2,FALSE))</f>
        <v/>
      </c>
      <c r="J44" s="4" t="str">
        <f t="shared" si="1"/>
        <v/>
      </c>
      <c r="K44" s="4" t="str">
        <f t="shared" si="0"/>
        <v/>
      </c>
      <c r="L44" s="4" t="str">
        <f t="shared" si="2"/>
        <v/>
      </c>
      <c r="M44" s="4" t="str">
        <f t="shared" si="3"/>
        <v/>
      </c>
      <c r="N44" s="2"/>
      <c r="O44" s="2"/>
    </row>
    <row r="45" spans="1:19" x14ac:dyDescent="0.15">
      <c r="B45" s="30" t="s">
        <v>74</v>
      </c>
      <c r="C45" s="31" t="s">
        <v>79</v>
      </c>
      <c r="D45" s="31">
        <v>0</v>
      </c>
      <c r="E45" s="31">
        <v>3</v>
      </c>
      <c r="F45" s="31">
        <v>0</v>
      </c>
      <c r="G45" s="31">
        <v>3</v>
      </c>
      <c r="H45" s="33"/>
      <c r="I45" s="3" t="str">
        <f>IF(ISBLANK(H45),"",VLOOKUP(H45,'course planning'!$S$3:$T$11,2,FALSE))</f>
        <v/>
      </c>
      <c r="J45" s="4" t="str">
        <f t="shared" si="1"/>
        <v/>
      </c>
      <c r="K45" s="4" t="str">
        <f t="shared" si="0"/>
        <v/>
      </c>
      <c r="L45" s="4" t="str">
        <f t="shared" si="2"/>
        <v/>
      </c>
      <c r="M45" s="4" t="str">
        <f t="shared" si="3"/>
        <v/>
      </c>
      <c r="N45" s="2"/>
      <c r="O45" s="2"/>
    </row>
    <row r="46" spans="1:19" x14ac:dyDescent="0.15">
      <c r="B46" s="30" t="s">
        <v>74</v>
      </c>
      <c r="C46" s="31" t="s">
        <v>80</v>
      </c>
      <c r="D46" s="31">
        <v>0</v>
      </c>
      <c r="E46" s="31">
        <v>3</v>
      </c>
      <c r="F46" s="31">
        <v>0</v>
      </c>
      <c r="G46" s="31">
        <v>3</v>
      </c>
      <c r="H46" s="33"/>
      <c r="I46" s="3" t="str">
        <f>IF(ISBLANK(H46),"",VLOOKUP(H46,'course planning'!$S$3:$T$11,2,FALSE))</f>
        <v/>
      </c>
      <c r="J46" s="4" t="str">
        <f t="shared" si="1"/>
        <v/>
      </c>
      <c r="K46" s="4" t="str">
        <f t="shared" si="0"/>
        <v/>
      </c>
      <c r="L46" s="4" t="str">
        <f t="shared" si="2"/>
        <v/>
      </c>
      <c r="M46" s="4" t="str">
        <f t="shared" si="3"/>
        <v/>
      </c>
      <c r="N46" s="2"/>
      <c r="O46" s="2"/>
    </row>
    <row r="47" spans="1:19" x14ac:dyDescent="0.15">
      <c r="B47" s="30" t="s">
        <v>74</v>
      </c>
      <c r="C47" s="31" t="s">
        <v>81</v>
      </c>
      <c r="D47" s="31">
        <v>0</v>
      </c>
      <c r="E47" s="31">
        <v>3</v>
      </c>
      <c r="F47" s="31">
        <v>0</v>
      </c>
      <c r="G47" s="31">
        <v>3</v>
      </c>
      <c r="H47" s="33"/>
      <c r="I47" s="3" t="str">
        <f>IF(ISBLANK(H47),"",VLOOKUP(H47,'course planning'!$S$3:$T$11,2,FALSE))</f>
        <v/>
      </c>
      <c r="J47" s="4" t="str">
        <f t="shared" si="1"/>
        <v/>
      </c>
      <c r="K47" s="4" t="str">
        <f t="shared" si="0"/>
        <v/>
      </c>
      <c r="L47" s="4" t="str">
        <f t="shared" si="2"/>
        <v/>
      </c>
      <c r="M47" s="4" t="str">
        <f t="shared" si="3"/>
        <v/>
      </c>
      <c r="N47" s="2"/>
      <c r="O47" s="2"/>
    </row>
    <row r="48" spans="1:19" x14ac:dyDescent="0.15">
      <c r="B48" s="30" t="s">
        <v>74</v>
      </c>
      <c r="C48" s="31" t="s">
        <v>82</v>
      </c>
      <c r="D48" s="31">
        <v>0</v>
      </c>
      <c r="E48" s="31">
        <v>3</v>
      </c>
      <c r="F48" s="31">
        <v>0</v>
      </c>
      <c r="G48" s="31">
        <v>3</v>
      </c>
      <c r="H48" s="33"/>
      <c r="I48" s="3" t="str">
        <f>IF(ISBLANK(H48),"",VLOOKUP(H48,'course planning'!$S$3:$T$11,2,FALSE))</f>
        <v/>
      </c>
      <c r="J48" s="4" t="str">
        <f t="shared" si="1"/>
        <v/>
      </c>
      <c r="K48" s="4" t="str">
        <f t="shared" si="0"/>
        <v/>
      </c>
      <c r="L48" s="4" t="str">
        <f t="shared" si="2"/>
        <v/>
      </c>
      <c r="M48" s="4" t="str">
        <f t="shared" si="3"/>
        <v/>
      </c>
      <c r="N48" s="2"/>
      <c r="O48" s="2"/>
    </row>
    <row r="49" spans="2:15" x14ac:dyDescent="0.15">
      <c r="B49" s="30" t="s">
        <v>74</v>
      </c>
      <c r="C49" s="31" t="s">
        <v>83</v>
      </c>
      <c r="D49" s="31">
        <v>0</v>
      </c>
      <c r="E49" s="31">
        <v>3</v>
      </c>
      <c r="F49" s="31">
        <v>0</v>
      </c>
      <c r="G49" s="31">
        <v>3</v>
      </c>
      <c r="H49" s="33"/>
      <c r="I49" s="3" t="str">
        <f>IF(ISBLANK(H49),"",VLOOKUP(H49,'course planning'!$S$3:$T$11,2,FALSE))</f>
        <v/>
      </c>
      <c r="J49" s="4" t="str">
        <f t="shared" si="1"/>
        <v/>
      </c>
      <c r="K49" s="4" t="str">
        <f t="shared" si="0"/>
        <v/>
      </c>
      <c r="L49" s="4" t="str">
        <f t="shared" si="2"/>
        <v/>
      </c>
      <c r="M49" s="4" t="str">
        <f t="shared" si="3"/>
        <v/>
      </c>
      <c r="N49" s="2"/>
      <c r="O49" s="2"/>
    </row>
    <row r="50" spans="2:15" x14ac:dyDescent="0.15">
      <c r="B50" s="30" t="s">
        <v>74</v>
      </c>
      <c r="C50" s="31" t="s">
        <v>271</v>
      </c>
      <c r="D50" s="31">
        <v>0</v>
      </c>
      <c r="E50" s="31">
        <v>0</v>
      </c>
      <c r="F50" s="31">
        <v>3</v>
      </c>
      <c r="G50" s="31">
        <v>3</v>
      </c>
      <c r="H50" s="33"/>
      <c r="I50" s="3" t="str">
        <f>IF(ISBLANK(H50),"",VLOOKUP(H50,'course planning'!$S$3:$T$11,2,FALSE))</f>
        <v/>
      </c>
      <c r="J50" s="4" t="str">
        <f t="shared" si="1"/>
        <v/>
      </c>
      <c r="K50" s="4" t="str">
        <f t="shared" si="0"/>
        <v/>
      </c>
      <c r="L50" s="4" t="str">
        <f t="shared" si="2"/>
        <v/>
      </c>
      <c r="M50" s="4" t="str">
        <f t="shared" si="3"/>
        <v/>
      </c>
      <c r="N50" s="2"/>
      <c r="O50" s="2"/>
    </row>
    <row r="51" spans="2:15" ht="13" customHeight="1" x14ac:dyDescent="0.15">
      <c r="B51" s="30" t="s">
        <v>74</v>
      </c>
      <c r="C51" s="31" t="s">
        <v>84</v>
      </c>
      <c r="D51" s="31">
        <v>0</v>
      </c>
      <c r="E51" s="31">
        <v>0</v>
      </c>
      <c r="F51" s="31">
        <v>3</v>
      </c>
      <c r="G51" s="31">
        <v>3</v>
      </c>
      <c r="H51" s="33"/>
      <c r="I51" s="3" t="str">
        <f>IF(ISBLANK(H51),"",VLOOKUP(H51,'course planning'!$S$3:$T$11,2,FALSE))</f>
        <v/>
      </c>
      <c r="J51" s="4" t="str">
        <f t="shared" si="1"/>
        <v/>
      </c>
      <c r="K51" s="4" t="str">
        <f t="shared" si="0"/>
        <v/>
      </c>
      <c r="L51" s="4" t="str">
        <f t="shared" si="2"/>
        <v/>
      </c>
      <c r="M51" s="4" t="str">
        <f t="shared" si="3"/>
        <v/>
      </c>
      <c r="N51" s="2"/>
      <c r="O51" s="2"/>
    </row>
    <row r="52" spans="2:15" ht="26" x14ac:dyDescent="0.15">
      <c r="B52" s="21"/>
      <c r="C52" s="22" t="s">
        <v>85</v>
      </c>
      <c r="D52" s="23"/>
      <c r="E52" s="23"/>
      <c r="F52" s="23"/>
      <c r="G52" s="23" t="s">
        <v>86</v>
      </c>
      <c r="H52" s="39"/>
      <c r="I52" s="3" t="str">
        <f>IF(ISBLANK(H52),"",VLOOKUP(H52,'course planning'!$S$3:$T$11,2,FALSE))</f>
        <v/>
      </c>
      <c r="J52" s="4" t="str">
        <f t="shared" si="1"/>
        <v/>
      </c>
      <c r="K52" s="4" t="str">
        <f t="shared" si="0"/>
        <v/>
      </c>
      <c r="L52" s="4" t="str">
        <f t="shared" si="2"/>
        <v/>
      </c>
      <c r="M52" s="4" t="str">
        <f t="shared" si="3"/>
        <v/>
      </c>
      <c r="N52" s="2"/>
      <c r="O52" s="2"/>
    </row>
    <row r="53" spans="2:15" x14ac:dyDescent="0.15">
      <c r="B53" s="21"/>
      <c r="C53" s="22" t="s">
        <v>87</v>
      </c>
      <c r="D53" s="23"/>
      <c r="E53" s="23"/>
      <c r="F53" s="23"/>
      <c r="G53" s="23" t="s">
        <v>86</v>
      </c>
      <c r="H53" s="39"/>
      <c r="I53" s="3" t="str">
        <f>IF(ISBLANK(H53),"",VLOOKUP(H53,'course planning'!$S$3:$T$11,2,FALSE))</f>
        <v/>
      </c>
      <c r="J53" s="4" t="str">
        <f t="shared" si="1"/>
        <v/>
      </c>
      <c r="K53" s="4" t="str">
        <f t="shared" si="0"/>
        <v/>
      </c>
      <c r="L53" s="4" t="str">
        <f t="shared" si="2"/>
        <v/>
      </c>
      <c r="M53" s="4" t="str">
        <f t="shared" si="3"/>
        <v/>
      </c>
      <c r="N53" s="2"/>
      <c r="O53" s="2"/>
    </row>
    <row r="54" spans="2:15" x14ac:dyDescent="0.15">
      <c r="B54" s="30" t="s">
        <v>272</v>
      </c>
      <c r="C54" s="31" t="s">
        <v>88</v>
      </c>
      <c r="D54" s="31">
        <v>0</v>
      </c>
      <c r="E54" s="31">
        <v>0</v>
      </c>
      <c r="F54" s="31">
        <v>3</v>
      </c>
      <c r="G54" s="31">
        <v>0</v>
      </c>
      <c r="H54" s="33"/>
      <c r="I54" s="3" t="str">
        <f>IF(ISBLANK(H54),"",VLOOKUP(H54,'course planning'!$S$3:$T$11,2,FALSE))</f>
        <v/>
      </c>
      <c r="J54" s="4" t="str">
        <f t="shared" si="1"/>
        <v/>
      </c>
      <c r="K54" s="4" t="str">
        <f t="shared" si="0"/>
        <v/>
      </c>
      <c r="L54" s="4" t="str">
        <f t="shared" si="2"/>
        <v/>
      </c>
      <c r="M54" s="4" t="str">
        <f t="shared" si="3"/>
        <v/>
      </c>
      <c r="N54" s="2"/>
      <c r="O54" s="2"/>
    </row>
    <row r="55" spans="2:15" ht="26" x14ac:dyDescent="0.15">
      <c r="B55" s="30" t="s">
        <v>272</v>
      </c>
      <c r="C55" s="31" t="s">
        <v>89</v>
      </c>
      <c r="D55" s="31">
        <v>3</v>
      </c>
      <c r="E55" s="31">
        <v>0</v>
      </c>
      <c r="F55" s="31">
        <v>0</v>
      </c>
      <c r="G55" s="31">
        <v>0</v>
      </c>
      <c r="H55" s="33"/>
      <c r="I55" s="3" t="str">
        <f>IF(ISBLANK(H55),"",VLOOKUP(H55,'course planning'!$S$3:$T$11,2,FALSE))</f>
        <v/>
      </c>
      <c r="J55" s="4" t="str">
        <f t="shared" si="1"/>
        <v/>
      </c>
      <c r="K55" s="4" t="str">
        <f t="shared" si="0"/>
        <v/>
      </c>
      <c r="L55" s="4" t="str">
        <f t="shared" si="2"/>
        <v/>
      </c>
      <c r="M55" s="4" t="str">
        <f t="shared" si="3"/>
        <v/>
      </c>
      <c r="N55" s="2"/>
      <c r="O55" s="2"/>
    </row>
    <row r="56" spans="2:15" x14ac:dyDescent="0.15">
      <c r="B56" s="30" t="s">
        <v>272</v>
      </c>
      <c r="C56" s="31" t="s">
        <v>90</v>
      </c>
      <c r="D56" s="31">
        <v>0</v>
      </c>
      <c r="E56" s="31">
        <v>0</v>
      </c>
      <c r="F56" s="31">
        <v>3</v>
      </c>
      <c r="G56" s="31">
        <v>0</v>
      </c>
      <c r="H56" s="33"/>
      <c r="I56" s="3" t="str">
        <f>IF(ISBLANK(H56),"",VLOOKUP(H56,'course planning'!$S$3:$T$11,2,FALSE))</f>
        <v/>
      </c>
      <c r="J56" s="4" t="str">
        <f t="shared" si="1"/>
        <v/>
      </c>
      <c r="K56" s="4" t="str">
        <f t="shared" si="0"/>
        <v/>
      </c>
      <c r="L56" s="4" t="str">
        <f t="shared" si="2"/>
        <v/>
      </c>
      <c r="M56" s="4" t="str">
        <f t="shared" si="3"/>
        <v/>
      </c>
      <c r="N56" s="2"/>
      <c r="O56" s="2"/>
    </row>
    <row r="57" spans="2:15" ht="26" x14ac:dyDescent="0.15">
      <c r="B57" s="30" t="s">
        <v>272</v>
      </c>
      <c r="C57" s="31" t="s">
        <v>91</v>
      </c>
      <c r="D57" s="31">
        <v>3</v>
      </c>
      <c r="E57" s="31">
        <v>0</v>
      </c>
      <c r="F57" s="31">
        <v>0</v>
      </c>
      <c r="G57" s="31">
        <v>0</v>
      </c>
      <c r="H57" s="33"/>
      <c r="I57" s="3" t="str">
        <f>IF(ISBLANK(H57),"",VLOOKUP(H57,'course planning'!$S$3:$T$11,2,FALSE))</f>
        <v/>
      </c>
      <c r="J57" s="4" t="str">
        <f t="shared" si="1"/>
        <v/>
      </c>
      <c r="K57" s="4" t="str">
        <f t="shared" si="0"/>
        <v/>
      </c>
      <c r="L57" s="4" t="str">
        <f t="shared" si="2"/>
        <v/>
      </c>
      <c r="M57" s="4" t="str">
        <f t="shared" si="3"/>
        <v/>
      </c>
      <c r="N57" s="2"/>
      <c r="O57" s="2"/>
    </row>
    <row r="58" spans="2:15" x14ac:dyDescent="0.15">
      <c r="B58" s="30" t="s">
        <v>272</v>
      </c>
      <c r="C58" s="31" t="s">
        <v>92</v>
      </c>
      <c r="D58" s="31">
        <v>0</v>
      </c>
      <c r="E58" s="31">
        <v>0</v>
      </c>
      <c r="F58" s="31">
        <v>3</v>
      </c>
      <c r="G58" s="31">
        <v>3</v>
      </c>
      <c r="H58" s="33"/>
      <c r="I58" s="3" t="str">
        <f>IF(ISBLANK(H58),"",VLOOKUP(H58,'course planning'!$S$3:$T$11,2,FALSE))</f>
        <v/>
      </c>
      <c r="J58" s="4" t="str">
        <f t="shared" si="1"/>
        <v/>
      </c>
      <c r="K58" s="4" t="str">
        <f t="shared" si="0"/>
        <v/>
      </c>
      <c r="L58" s="4" t="str">
        <f t="shared" si="2"/>
        <v/>
      </c>
      <c r="M58" s="4" t="str">
        <f t="shared" si="3"/>
        <v/>
      </c>
      <c r="N58" s="2"/>
      <c r="O58" s="2"/>
    </row>
    <row r="59" spans="2:15" ht="26" x14ac:dyDescent="0.15">
      <c r="B59" s="30" t="s">
        <v>272</v>
      </c>
      <c r="C59" s="31" t="s">
        <v>273</v>
      </c>
      <c r="D59" s="31">
        <v>0</v>
      </c>
      <c r="E59" s="31">
        <v>0</v>
      </c>
      <c r="F59" s="31">
        <v>3</v>
      </c>
      <c r="G59" s="31">
        <v>3</v>
      </c>
      <c r="H59" s="33"/>
      <c r="I59" s="3" t="str">
        <f>IF(ISBLANK(H59),"",VLOOKUP(H59,'course planning'!$S$3:$T$11,2,FALSE))</f>
        <v/>
      </c>
      <c r="J59" s="4" t="str">
        <f t="shared" si="1"/>
        <v/>
      </c>
      <c r="K59" s="4" t="str">
        <f t="shared" si="0"/>
        <v/>
      </c>
      <c r="L59" s="4" t="str">
        <f t="shared" si="2"/>
        <v/>
      </c>
      <c r="M59" s="4" t="str">
        <f t="shared" si="3"/>
        <v/>
      </c>
      <c r="N59" s="2"/>
      <c r="O59" s="2"/>
    </row>
    <row r="60" spans="2:15" x14ac:dyDescent="0.15">
      <c r="B60" s="30" t="s">
        <v>272</v>
      </c>
      <c r="C60" s="31" t="s">
        <v>93</v>
      </c>
      <c r="D60" s="31">
        <v>3</v>
      </c>
      <c r="E60" s="31">
        <v>0</v>
      </c>
      <c r="F60" s="31">
        <v>0</v>
      </c>
      <c r="G60" s="31">
        <v>0</v>
      </c>
      <c r="H60" s="33"/>
      <c r="I60" s="3" t="str">
        <f>IF(ISBLANK(H60),"",VLOOKUP(H60,'course planning'!$S$3:$T$11,2,FALSE))</f>
        <v/>
      </c>
      <c r="J60" s="4" t="str">
        <f t="shared" si="1"/>
        <v/>
      </c>
      <c r="K60" s="4" t="str">
        <f t="shared" si="0"/>
        <v/>
      </c>
      <c r="L60" s="4" t="str">
        <f t="shared" si="2"/>
        <v/>
      </c>
      <c r="M60" s="4" t="str">
        <f t="shared" si="3"/>
        <v/>
      </c>
      <c r="N60" s="2"/>
      <c r="O60" s="2"/>
    </row>
    <row r="61" spans="2:15" x14ac:dyDescent="0.15">
      <c r="B61" s="30" t="s">
        <v>272</v>
      </c>
      <c r="C61" s="31" t="s">
        <v>94</v>
      </c>
      <c r="D61" s="31">
        <v>3</v>
      </c>
      <c r="E61" s="31">
        <v>0</v>
      </c>
      <c r="F61" s="31">
        <v>0</v>
      </c>
      <c r="G61" s="31">
        <v>0</v>
      </c>
      <c r="H61" s="33"/>
      <c r="I61" s="3" t="str">
        <f>IF(ISBLANK(H61),"",VLOOKUP(H61,'course planning'!$S$3:$T$11,2,FALSE))</f>
        <v/>
      </c>
      <c r="J61" s="4" t="str">
        <f t="shared" si="1"/>
        <v/>
      </c>
      <c r="K61" s="4" t="str">
        <f t="shared" si="0"/>
        <v/>
      </c>
      <c r="L61" s="4" t="str">
        <f t="shared" si="2"/>
        <v/>
      </c>
      <c r="M61" s="4" t="str">
        <f t="shared" si="3"/>
        <v/>
      </c>
      <c r="N61" s="2"/>
      <c r="O61" s="2"/>
    </row>
    <row r="62" spans="2:15" x14ac:dyDescent="0.15">
      <c r="B62" s="30" t="s">
        <v>272</v>
      </c>
      <c r="C62" s="31" t="s">
        <v>95</v>
      </c>
      <c r="D62" s="31">
        <v>3</v>
      </c>
      <c r="E62" s="31">
        <v>0</v>
      </c>
      <c r="F62" s="31">
        <v>0</v>
      </c>
      <c r="G62" s="31">
        <v>3</v>
      </c>
      <c r="H62" s="33"/>
      <c r="I62" s="3" t="str">
        <f>IF(ISBLANK(H62),"",VLOOKUP(H62,'course planning'!$S$3:$T$11,2,FALSE))</f>
        <v/>
      </c>
      <c r="J62" s="4" t="str">
        <f t="shared" si="1"/>
        <v/>
      </c>
      <c r="K62" s="4" t="str">
        <f t="shared" si="0"/>
        <v/>
      </c>
      <c r="L62" s="4" t="str">
        <f t="shared" si="2"/>
        <v/>
      </c>
      <c r="M62" s="4" t="str">
        <f t="shared" si="3"/>
        <v/>
      </c>
      <c r="N62" s="2"/>
      <c r="O62" s="2"/>
    </row>
    <row r="63" spans="2:15" x14ac:dyDescent="0.15">
      <c r="B63" s="30" t="s">
        <v>272</v>
      </c>
      <c r="C63" s="31" t="s">
        <v>96</v>
      </c>
      <c r="D63" s="31">
        <v>3</v>
      </c>
      <c r="E63" s="31">
        <v>0</v>
      </c>
      <c r="F63" s="31">
        <v>0</v>
      </c>
      <c r="G63" s="31">
        <v>0</v>
      </c>
      <c r="H63" s="33"/>
      <c r="I63" s="3" t="str">
        <f>IF(ISBLANK(H63),"",VLOOKUP(H63,'course planning'!$S$3:$T$11,2,FALSE))</f>
        <v/>
      </c>
      <c r="J63" s="4" t="str">
        <f t="shared" si="1"/>
        <v/>
      </c>
      <c r="K63" s="4" t="str">
        <f t="shared" si="0"/>
        <v/>
      </c>
      <c r="L63" s="4" t="str">
        <f t="shared" si="2"/>
        <v/>
      </c>
      <c r="M63" s="4" t="str">
        <f t="shared" si="3"/>
        <v/>
      </c>
      <c r="N63" s="2"/>
      <c r="O63" s="2"/>
    </row>
    <row r="64" spans="2:15" x14ac:dyDescent="0.15">
      <c r="B64" s="30" t="s">
        <v>272</v>
      </c>
      <c r="C64" s="31" t="s">
        <v>97</v>
      </c>
      <c r="D64" s="31">
        <v>3</v>
      </c>
      <c r="E64" s="31">
        <v>0</v>
      </c>
      <c r="F64" s="31">
        <v>0</v>
      </c>
      <c r="G64" s="31">
        <v>3</v>
      </c>
      <c r="H64" s="33"/>
      <c r="I64" s="3" t="str">
        <f>IF(ISBLANK(H64),"",VLOOKUP(H64,'course planning'!$S$3:$T$11,2,FALSE))</f>
        <v/>
      </c>
      <c r="J64" s="4" t="str">
        <f t="shared" si="1"/>
        <v/>
      </c>
      <c r="K64" s="4" t="str">
        <f t="shared" si="0"/>
        <v/>
      </c>
      <c r="L64" s="4" t="str">
        <f t="shared" si="2"/>
        <v/>
      </c>
      <c r="M64" s="4" t="str">
        <f t="shared" si="3"/>
        <v/>
      </c>
      <c r="N64" s="2"/>
      <c r="O64" s="2"/>
    </row>
    <row r="65" spans="2:15" x14ac:dyDescent="0.15">
      <c r="B65" s="30" t="s">
        <v>272</v>
      </c>
      <c r="C65" s="31" t="s">
        <v>98</v>
      </c>
      <c r="D65" s="31">
        <v>3</v>
      </c>
      <c r="E65" s="31">
        <v>0</v>
      </c>
      <c r="F65" s="31">
        <v>0</v>
      </c>
      <c r="G65" s="31">
        <v>3</v>
      </c>
      <c r="H65" s="33"/>
      <c r="I65" s="3" t="str">
        <f>IF(ISBLANK(H65),"",VLOOKUP(H65,'course planning'!$S$3:$T$11,2,FALSE))</f>
        <v/>
      </c>
      <c r="J65" s="4" t="str">
        <f t="shared" si="1"/>
        <v/>
      </c>
      <c r="K65" s="4" t="str">
        <f t="shared" si="0"/>
        <v/>
      </c>
      <c r="L65" s="4" t="str">
        <f t="shared" si="2"/>
        <v/>
      </c>
      <c r="M65" s="4" t="str">
        <f t="shared" si="3"/>
        <v/>
      </c>
      <c r="N65" s="2"/>
      <c r="O65" s="2"/>
    </row>
    <row r="66" spans="2:15" x14ac:dyDescent="0.15">
      <c r="B66" s="30" t="s">
        <v>272</v>
      </c>
      <c r="C66" s="31" t="s">
        <v>99</v>
      </c>
      <c r="D66" s="31">
        <v>3</v>
      </c>
      <c r="E66" s="31">
        <v>0</v>
      </c>
      <c r="F66" s="31">
        <v>0</v>
      </c>
      <c r="G66" s="31">
        <v>3</v>
      </c>
      <c r="H66" s="33"/>
      <c r="I66" s="3" t="str">
        <f>IF(ISBLANK(H66),"",VLOOKUP(H66,'course planning'!$S$3:$T$11,2,FALSE))</f>
        <v/>
      </c>
      <c r="J66" s="4" t="str">
        <f t="shared" si="1"/>
        <v/>
      </c>
      <c r="K66" s="4" t="str">
        <f t="shared" si="0"/>
        <v/>
      </c>
      <c r="L66" s="4" t="str">
        <f t="shared" si="2"/>
        <v/>
      </c>
      <c r="M66" s="4" t="str">
        <f t="shared" si="3"/>
        <v/>
      </c>
      <c r="N66" s="2"/>
      <c r="O66" s="2"/>
    </row>
    <row r="67" spans="2:15" x14ac:dyDescent="0.15">
      <c r="B67" s="30" t="s">
        <v>274</v>
      </c>
      <c r="C67" s="31" t="s">
        <v>100</v>
      </c>
      <c r="D67" s="31">
        <v>0</v>
      </c>
      <c r="E67" s="31">
        <v>3</v>
      </c>
      <c r="F67" s="31">
        <v>0</v>
      </c>
      <c r="G67" s="31">
        <v>0</v>
      </c>
      <c r="H67" s="33"/>
      <c r="I67" s="3" t="str">
        <f>IF(ISBLANK(H67),"",VLOOKUP(H67,'course planning'!$S$3:$T$11,2,FALSE))</f>
        <v/>
      </c>
      <c r="J67" s="4" t="str">
        <f t="shared" si="1"/>
        <v/>
      </c>
      <c r="K67" s="4" t="str">
        <f t="shared" si="0"/>
        <v/>
      </c>
      <c r="L67" s="4" t="str">
        <f t="shared" si="2"/>
        <v/>
      </c>
      <c r="M67" s="4" t="str">
        <f t="shared" si="3"/>
        <v/>
      </c>
      <c r="N67" s="2"/>
      <c r="O67" s="2"/>
    </row>
    <row r="68" spans="2:15" x14ac:dyDescent="0.15">
      <c r="B68" s="30" t="s">
        <v>274</v>
      </c>
      <c r="C68" s="31" t="s">
        <v>101</v>
      </c>
      <c r="D68" s="31">
        <v>0</v>
      </c>
      <c r="E68" s="31">
        <v>3</v>
      </c>
      <c r="F68" s="31">
        <v>0</v>
      </c>
      <c r="G68" s="31">
        <v>0</v>
      </c>
      <c r="H68" s="33"/>
      <c r="I68" s="3" t="str">
        <f>IF(ISBLANK(H68),"",VLOOKUP(H68,'course planning'!$S$3:$T$11,2,FALSE))</f>
        <v/>
      </c>
      <c r="J68" s="4" t="str">
        <f t="shared" si="1"/>
        <v/>
      </c>
      <c r="K68" s="4" t="str">
        <f t="shared" si="0"/>
        <v/>
      </c>
      <c r="L68" s="4" t="str">
        <f t="shared" si="2"/>
        <v/>
      </c>
      <c r="M68" s="4" t="str">
        <f t="shared" si="3"/>
        <v/>
      </c>
      <c r="N68" s="2"/>
      <c r="O68" s="2"/>
    </row>
    <row r="69" spans="2:15" x14ac:dyDescent="0.15">
      <c r="B69" s="30" t="s">
        <v>274</v>
      </c>
      <c r="C69" s="31" t="s">
        <v>102</v>
      </c>
      <c r="D69" s="31">
        <v>0</v>
      </c>
      <c r="E69" s="31">
        <v>3</v>
      </c>
      <c r="F69" s="31">
        <v>0</v>
      </c>
      <c r="G69" s="31">
        <v>3</v>
      </c>
      <c r="H69" s="33"/>
      <c r="I69" s="3" t="str">
        <f>IF(ISBLANK(H69),"",VLOOKUP(H69,'course planning'!$S$3:$T$11,2,FALSE))</f>
        <v/>
      </c>
      <c r="J69" s="4" t="str">
        <f t="shared" si="1"/>
        <v/>
      </c>
      <c r="K69" s="4" t="str">
        <f t="shared" si="0"/>
        <v/>
      </c>
      <c r="L69" s="4" t="str">
        <f t="shared" si="2"/>
        <v/>
      </c>
      <c r="M69" s="4" t="str">
        <f t="shared" si="3"/>
        <v/>
      </c>
      <c r="N69" s="2"/>
      <c r="O69" s="2"/>
    </row>
    <row r="70" spans="2:15" x14ac:dyDescent="0.15">
      <c r="B70" s="30" t="s">
        <v>274</v>
      </c>
      <c r="C70" s="31" t="s">
        <v>103</v>
      </c>
      <c r="D70" s="31">
        <v>0</v>
      </c>
      <c r="E70" s="31">
        <v>3</v>
      </c>
      <c r="F70" s="31">
        <v>0</v>
      </c>
      <c r="G70" s="31">
        <v>3</v>
      </c>
      <c r="H70" s="33"/>
      <c r="I70" s="3" t="str">
        <f>IF(ISBLANK(H70),"",VLOOKUP(H70,'course planning'!$S$3:$T$11,2,FALSE))</f>
        <v/>
      </c>
      <c r="J70" s="4" t="str">
        <f t="shared" si="1"/>
        <v/>
      </c>
      <c r="K70" s="4" t="str">
        <f t="shared" si="0"/>
        <v/>
      </c>
      <c r="L70" s="4" t="str">
        <f t="shared" si="2"/>
        <v/>
      </c>
      <c r="M70" s="4" t="str">
        <f t="shared" si="3"/>
        <v/>
      </c>
      <c r="N70" s="2"/>
      <c r="O70" s="2"/>
    </row>
    <row r="71" spans="2:15" x14ac:dyDescent="0.15">
      <c r="B71" s="30" t="s">
        <v>274</v>
      </c>
      <c r="C71" s="31" t="s">
        <v>104</v>
      </c>
      <c r="D71" s="31">
        <v>0</v>
      </c>
      <c r="E71" s="31">
        <v>3</v>
      </c>
      <c r="F71" s="31">
        <v>0</v>
      </c>
      <c r="G71" s="31">
        <v>3</v>
      </c>
      <c r="H71" s="33"/>
      <c r="I71" s="3" t="str">
        <f>IF(ISBLANK(H71),"",VLOOKUP(H71,'course planning'!$S$3:$T$11,2,FALSE))</f>
        <v/>
      </c>
      <c r="J71" s="4" t="str">
        <f t="shared" si="1"/>
        <v/>
      </c>
      <c r="K71" s="4" t="str">
        <f t="shared" ref="K71:K104" si="4">IF(ISBLANK($H71),"",$E71)</f>
        <v/>
      </c>
      <c r="L71" s="4" t="str">
        <f t="shared" si="2"/>
        <v/>
      </c>
      <c r="M71" s="4" t="str">
        <f t="shared" si="3"/>
        <v/>
      </c>
      <c r="N71" s="2"/>
      <c r="O71" s="2"/>
    </row>
    <row r="72" spans="2:15" x14ac:dyDescent="0.15">
      <c r="B72" s="30" t="s">
        <v>275</v>
      </c>
      <c r="C72" s="31" t="s">
        <v>105</v>
      </c>
      <c r="D72" s="31">
        <v>0</v>
      </c>
      <c r="E72" s="31">
        <v>3</v>
      </c>
      <c r="F72" s="31">
        <v>0</v>
      </c>
      <c r="G72" s="31">
        <v>3</v>
      </c>
      <c r="H72" s="33"/>
      <c r="I72" s="3" t="str">
        <f>IF(ISBLANK(H72),"",VLOOKUP(H72,'course planning'!$S$3:$T$11,2,FALSE))</f>
        <v/>
      </c>
      <c r="J72" s="4" t="str">
        <f t="shared" ref="J72:J104" si="5">IF(ISBLANK($H72),"",$D72)</f>
        <v/>
      </c>
      <c r="K72" s="4" t="str">
        <f t="shared" si="4"/>
        <v/>
      </c>
      <c r="L72" s="4" t="str">
        <f t="shared" ref="L72:L104" si="6">IF(ISBLANK($H72),"",$F72)</f>
        <v/>
      </c>
      <c r="M72" s="4" t="str">
        <f t="shared" si="3"/>
        <v/>
      </c>
      <c r="N72" s="2"/>
      <c r="O72" s="2"/>
    </row>
    <row r="73" spans="2:15" x14ac:dyDescent="0.15">
      <c r="B73" s="30" t="s">
        <v>275</v>
      </c>
      <c r="C73" s="31" t="s">
        <v>106</v>
      </c>
      <c r="D73" s="31">
        <v>0</v>
      </c>
      <c r="E73" s="31">
        <v>3</v>
      </c>
      <c r="F73" s="31">
        <v>0</v>
      </c>
      <c r="G73" s="31">
        <v>3</v>
      </c>
      <c r="H73" s="33"/>
      <c r="I73" s="3" t="str">
        <f>IF(ISBLANK(H73),"",VLOOKUP(H73,'course planning'!$S$3:$T$11,2,FALSE))</f>
        <v/>
      </c>
      <c r="J73" s="4" t="str">
        <f t="shared" si="5"/>
        <v/>
      </c>
      <c r="K73" s="4" t="str">
        <f t="shared" si="4"/>
        <v/>
      </c>
      <c r="L73" s="4" t="str">
        <f t="shared" si="6"/>
        <v/>
      </c>
      <c r="M73" s="4" t="str">
        <f t="shared" si="3"/>
        <v/>
      </c>
      <c r="N73" s="2"/>
      <c r="O73" s="2"/>
    </row>
    <row r="74" spans="2:15" x14ac:dyDescent="0.15">
      <c r="B74" s="30" t="s">
        <v>275</v>
      </c>
      <c r="C74" s="31" t="s">
        <v>107</v>
      </c>
      <c r="D74" s="31">
        <v>3</v>
      </c>
      <c r="E74" s="31">
        <v>0</v>
      </c>
      <c r="F74" s="31">
        <v>0</v>
      </c>
      <c r="G74" s="31">
        <v>0</v>
      </c>
      <c r="H74" s="33"/>
      <c r="I74" s="3" t="str">
        <f>IF(ISBLANK(H74),"",VLOOKUP(H74,'course planning'!$S$3:$T$11,2,FALSE))</f>
        <v/>
      </c>
      <c r="J74" s="4" t="str">
        <f t="shared" si="5"/>
        <v/>
      </c>
      <c r="K74" s="4" t="str">
        <f t="shared" si="4"/>
        <v/>
      </c>
      <c r="L74" s="4" t="str">
        <f t="shared" si="6"/>
        <v/>
      </c>
      <c r="M74" s="4" t="str">
        <f t="shared" si="3"/>
        <v/>
      </c>
      <c r="N74" s="2"/>
      <c r="O74" s="2"/>
    </row>
    <row r="75" spans="2:15" x14ac:dyDescent="0.15">
      <c r="B75" s="30" t="s">
        <v>275</v>
      </c>
      <c r="C75" s="31" t="s">
        <v>276</v>
      </c>
      <c r="D75" s="31">
        <v>0</v>
      </c>
      <c r="E75" s="31">
        <v>0</v>
      </c>
      <c r="F75" s="31">
        <v>3</v>
      </c>
      <c r="G75" s="31">
        <v>3</v>
      </c>
      <c r="H75" s="33"/>
      <c r="I75" s="3" t="str">
        <f>IF(ISBLANK(H75),"",VLOOKUP(H75,'course planning'!$S$3:$T$11,2,FALSE))</f>
        <v/>
      </c>
      <c r="J75" s="4" t="str">
        <f t="shared" si="5"/>
        <v/>
      </c>
      <c r="K75" s="4" t="str">
        <f t="shared" si="4"/>
        <v/>
      </c>
      <c r="L75" s="4" t="str">
        <f t="shared" si="6"/>
        <v/>
      </c>
      <c r="M75" s="4" t="str">
        <f t="shared" si="3"/>
        <v/>
      </c>
      <c r="N75" s="2"/>
      <c r="O75" s="2"/>
    </row>
    <row r="76" spans="2:15" x14ac:dyDescent="0.15">
      <c r="B76" s="30" t="s">
        <v>275</v>
      </c>
      <c r="C76" s="31" t="s">
        <v>108</v>
      </c>
      <c r="D76" s="31">
        <v>0</v>
      </c>
      <c r="E76" s="31">
        <v>0</v>
      </c>
      <c r="F76" s="31">
        <v>3</v>
      </c>
      <c r="G76" s="31">
        <v>3</v>
      </c>
      <c r="H76" s="33"/>
      <c r="I76" s="3" t="str">
        <f>IF(ISBLANK(H76),"",VLOOKUP(H76,'course planning'!$S$3:$T$11,2,FALSE))</f>
        <v/>
      </c>
      <c r="J76" s="4" t="str">
        <f t="shared" si="5"/>
        <v/>
      </c>
      <c r="K76" s="4" t="str">
        <f t="shared" si="4"/>
        <v/>
      </c>
      <c r="L76" s="4" t="str">
        <f t="shared" si="6"/>
        <v/>
      </c>
      <c r="M76" s="4" t="str">
        <f t="shared" si="3"/>
        <v/>
      </c>
      <c r="N76" s="2"/>
      <c r="O76" s="2"/>
    </row>
    <row r="77" spans="2:15" x14ac:dyDescent="0.15">
      <c r="B77" s="30" t="s">
        <v>275</v>
      </c>
      <c r="C77" s="31" t="s">
        <v>109</v>
      </c>
      <c r="D77" s="31">
        <v>0</v>
      </c>
      <c r="E77" s="31">
        <v>0</v>
      </c>
      <c r="F77" s="31">
        <v>3</v>
      </c>
      <c r="G77" s="31">
        <v>3</v>
      </c>
      <c r="H77" s="33"/>
      <c r="I77" s="3" t="str">
        <f>IF(ISBLANK(H77),"",VLOOKUP(H77,'course planning'!$S$3:$T$11,2,FALSE))</f>
        <v/>
      </c>
      <c r="J77" s="4" t="str">
        <f t="shared" si="5"/>
        <v/>
      </c>
      <c r="K77" s="4" t="str">
        <f t="shared" si="4"/>
        <v/>
      </c>
      <c r="L77" s="4" t="str">
        <f t="shared" si="6"/>
        <v/>
      </c>
      <c r="M77" s="4" t="str">
        <f t="shared" si="3"/>
        <v/>
      </c>
      <c r="N77" s="2"/>
      <c r="O77" s="2"/>
    </row>
    <row r="78" spans="2:15" x14ac:dyDescent="0.15">
      <c r="B78" s="30" t="s">
        <v>275</v>
      </c>
      <c r="C78" s="31" t="s">
        <v>110</v>
      </c>
      <c r="D78" s="31">
        <v>0</v>
      </c>
      <c r="E78" s="31">
        <v>0</v>
      </c>
      <c r="F78" s="31">
        <v>3</v>
      </c>
      <c r="G78" s="31">
        <v>3</v>
      </c>
      <c r="H78" s="33"/>
      <c r="I78" s="3" t="str">
        <f>IF(ISBLANK(H78),"",VLOOKUP(H78,'course planning'!$S$3:$T$11,2,FALSE))</f>
        <v/>
      </c>
      <c r="J78" s="4" t="str">
        <f t="shared" si="5"/>
        <v/>
      </c>
      <c r="K78" s="4" t="str">
        <f t="shared" si="4"/>
        <v/>
      </c>
      <c r="L78" s="4" t="str">
        <f t="shared" si="6"/>
        <v/>
      </c>
      <c r="M78" s="4" t="str">
        <f t="shared" si="3"/>
        <v/>
      </c>
      <c r="N78" s="2"/>
      <c r="O78" s="2"/>
    </row>
    <row r="79" spans="2:15" x14ac:dyDescent="0.15">
      <c r="B79" s="30" t="s">
        <v>275</v>
      </c>
      <c r="C79" s="31" t="s">
        <v>111</v>
      </c>
      <c r="D79" s="31">
        <v>0</v>
      </c>
      <c r="E79" s="31">
        <v>0</v>
      </c>
      <c r="F79" s="31">
        <v>3</v>
      </c>
      <c r="G79" s="31">
        <v>3</v>
      </c>
      <c r="H79" s="33"/>
      <c r="I79" s="3" t="str">
        <f>IF(ISBLANK(H79),"",VLOOKUP(H79,'course planning'!$S$3:$T$11,2,FALSE))</f>
        <v/>
      </c>
      <c r="J79" s="4" t="str">
        <f t="shared" si="5"/>
        <v/>
      </c>
      <c r="K79" s="4" t="str">
        <f t="shared" si="4"/>
        <v/>
      </c>
      <c r="L79" s="4" t="str">
        <f t="shared" si="6"/>
        <v/>
      </c>
      <c r="M79" s="4" t="str">
        <f t="shared" si="3"/>
        <v/>
      </c>
      <c r="N79" s="2"/>
      <c r="O79" s="2"/>
    </row>
    <row r="80" spans="2:15" x14ac:dyDescent="0.15">
      <c r="B80" s="21"/>
      <c r="C80" s="22" t="s">
        <v>112</v>
      </c>
      <c r="D80" s="23"/>
      <c r="E80" s="23"/>
      <c r="F80" s="23"/>
      <c r="G80" s="23" t="s">
        <v>86</v>
      </c>
      <c r="H80" s="39"/>
      <c r="I80" s="3" t="str">
        <f>IF(ISBLANK(H80),"",VLOOKUP(H80,'course planning'!$S$3:$T$11,2,FALSE))</f>
        <v/>
      </c>
      <c r="J80" s="4" t="str">
        <f t="shared" si="5"/>
        <v/>
      </c>
      <c r="K80" s="4" t="str">
        <f t="shared" si="4"/>
        <v/>
      </c>
      <c r="L80" s="4" t="str">
        <f t="shared" si="6"/>
        <v/>
      </c>
      <c r="M80" s="4" t="str">
        <f t="shared" si="3"/>
        <v/>
      </c>
      <c r="N80" s="2"/>
      <c r="O80" s="2"/>
    </row>
    <row r="81" spans="2:15" x14ac:dyDescent="0.15">
      <c r="B81" s="30" t="s">
        <v>277</v>
      </c>
      <c r="C81" s="31" t="s">
        <v>113</v>
      </c>
      <c r="D81" s="31">
        <v>3</v>
      </c>
      <c r="E81" s="31">
        <v>0</v>
      </c>
      <c r="F81" s="31">
        <v>0</v>
      </c>
      <c r="G81" s="31">
        <v>3</v>
      </c>
      <c r="H81" s="33"/>
      <c r="I81" s="3" t="str">
        <f>IF(ISBLANK(H81),"",VLOOKUP(H81,'course planning'!$S$3:$T$11,2,FALSE))</f>
        <v/>
      </c>
      <c r="J81" s="4" t="str">
        <f t="shared" si="5"/>
        <v/>
      </c>
      <c r="K81" s="4" t="str">
        <f t="shared" si="4"/>
        <v/>
      </c>
      <c r="L81" s="4" t="str">
        <f t="shared" si="6"/>
        <v/>
      </c>
      <c r="M81" s="4" t="str">
        <f t="shared" si="3"/>
        <v/>
      </c>
      <c r="N81" s="2"/>
      <c r="O81" s="2"/>
    </row>
    <row r="82" spans="2:15" x14ac:dyDescent="0.15">
      <c r="B82" s="30" t="s">
        <v>277</v>
      </c>
      <c r="C82" s="31" t="s">
        <v>114</v>
      </c>
      <c r="D82" s="31">
        <v>0</v>
      </c>
      <c r="E82" s="31">
        <v>3</v>
      </c>
      <c r="F82" s="31">
        <v>0</v>
      </c>
      <c r="G82" s="31">
        <v>3</v>
      </c>
      <c r="H82" s="33"/>
      <c r="I82" s="3" t="str">
        <f>IF(ISBLANK(H82),"",VLOOKUP(H82,'course planning'!$S$3:$T$11,2,FALSE))</f>
        <v/>
      </c>
      <c r="J82" s="4" t="str">
        <f t="shared" si="5"/>
        <v/>
      </c>
      <c r="K82" s="4" t="str">
        <f t="shared" si="4"/>
        <v/>
      </c>
      <c r="L82" s="4" t="str">
        <f t="shared" si="6"/>
        <v/>
      </c>
      <c r="M82" s="4" t="str">
        <f t="shared" si="3"/>
        <v/>
      </c>
      <c r="N82" s="2"/>
      <c r="O82" s="2"/>
    </row>
    <row r="83" spans="2:15" x14ac:dyDescent="0.15">
      <c r="B83" s="30" t="s">
        <v>278</v>
      </c>
      <c r="C83" s="31" t="s">
        <v>115</v>
      </c>
      <c r="D83" s="31">
        <v>0</v>
      </c>
      <c r="E83" s="31">
        <v>0</v>
      </c>
      <c r="F83" s="31">
        <v>3</v>
      </c>
      <c r="G83" s="31">
        <v>3</v>
      </c>
      <c r="H83" s="33"/>
      <c r="I83" s="3" t="str">
        <f>IF(ISBLANK(H83),"",VLOOKUP(H83,'course planning'!$S$3:$T$11,2,FALSE))</f>
        <v/>
      </c>
      <c r="J83" s="4" t="str">
        <f t="shared" si="5"/>
        <v/>
      </c>
      <c r="K83" s="4" t="str">
        <f t="shared" si="4"/>
        <v/>
      </c>
      <c r="L83" s="4" t="str">
        <f t="shared" si="6"/>
        <v/>
      </c>
      <c r="M83" s="4" t="str">
        <f t="shared" si="3"/>
        <v/>
      </c>
      <c r="N83" s="2"/>
      <c r="O83" s="2"/>
    </row>
    <row r="84" spans="2:15" ht="13" customHeight="1" x14ac:dyDescent="0.15">
      <c r="B84" s="30" t="s">
        <v>278</v>
      </c>
      <c r="C84" s="31" t="s">
        <v>116</v>
      </c>
      <c r="D84" s="31">
        <v>0</v>
      </c>
      <c r="E84" s="31">
        <v>0</v>
      </c>
      <c r="F84" s="31">
        <v>3</v>
      </c>
      <c r="G84" s="31">
        <v>0</v>
      </c>
      <c r="H84" s="33"/>
      <c r="I84" s="3" t="str">
        <f>IF(ISBLANK(H84),"",VLOOKUP(H84,'course planning'!$S$3:$T$11,2,FALSE))</f>
        <v/>
      </c>
      <c r="J84" s="4" t="str">
        <f t="shared" si="5"/>
        <v/>
      </c>
      <c r="K84" s="4" t="str">
        <f t="shared" si="4"/>
        <v/>
      </c>
      <c r="L84" s="4" t="str">
        <f t="shared" si="6"/>
        <v/>
      </c>
      <c r="M84" s="4" t="str">
        <f t="shared" si="3"/>
        <v/>
      </c>
      <c r="N84" s="2"/>
      <c r="O84" s="2"/>
    </row>
    <row r="85" spans="2:15" ht="26" x14ac:dyDescent="0.15">
      <c r="B85" s="21"/>
      <c r="C85" s="22" t="s">
        <v>117</v>
      </c>
      <c r="D85" s="23"/>
      <c r="E85" s="23"/>
      <c r="F85" s="23"/>
      <c r="G85" s="23" t="s">
        <v>86</v>
      </c>
      <c r="H85" s="39"/>
      <c r="I85" s="3" t="str">
        <f>IF(ISBLANK(H85),"",VLOOKUP(H85,'course planning'!$S$3:$T$11,2,FALSE))</f>
        <v/>
      </c>
      <c r="J85" s="4" t="str">
        <f t="shared" si="5"/>
        <v/>
      </c>
      <c r="K85" s="4" t="str">
        <f t="shared" si="4"/>
        <v/>
      </c>
      <c r="L85" s="4" t="str">
        <f t="shared" si="6"/>
        <v/>
      </c>
      <c r="M85" s="4" t="str">
        <f t="shared" si="3"/>
        <v/>
      </c>
      <c r="N85" s="2"/>
      <c r="O85" s="2"/>
    </row>
    <row r="86" spans="2:15" x14ac:dyDescent="0.15">
      <c r="B86" s="30" t="s">
        <v>279</v>
      </c>
      <c r="C86" s="31" t="s">
        <v>118</v>
      </c>
      <c r="D86" s="31">
        <v>0</v>
      </c>
      <c r="E86" s="31">
        <v>3</v>
      </c>
      <c r="F86" s="31">
        <v>0</v>
      </c>
      <c r="G86" s="31">
        <v>0</v>
      </c>
      <c r="H86" s="33"/>
      <c r="I86" s="3" t="str">
        <f>IF(ISBLANK(H86),"",VLOOKUP(H86,'course planning'!$S$3:$T$11,2,FALSE))</f>
        <v/>
      </c>
      <c r="J86" s="4" t="str">
        <f t="shared" si="5"/>
        <v/>
      </c>
      <c r="K86" s="4" t="str">
        <f t="shared" si="4"/>
        <v/>
      </c>
      <c r="L86" s="4" t="str">
        <f t="shared" si="6"/>
        <v/>
      </c>
      <c r="M86" s="4" t="str">
        <f t="shared" si="3"/>
        <v/>
      </c>
      <c r="N86" s="2"/>
      <c r="O86" s="2"/>
    </row>
    <row r="87" spans="2:15" x14ac:dyDescent="0.15">
      <c r="B87" s="30" t="s">
        <v>279</v>
      </c>
      <c r="C87" s="31" t="s">
        <v>119</v>
      </c>
      <c r="D87" s="31">
        <v>0</v>
      </c>
      <c r="E87" s="31">
        <v>3</v>
      </c>
      <c r="F87" s="31">
        <v>0</v>
      </c>
      <c r="G87" s="31">
        <v>0</v>
      </c>
      <c r="H87" s="33"/>
      <c r="I87" s="3" t="str">
        <f>IF(ISBLANK(H87),"",VLOOKUP(H87,'course planning'!$S$3:$T$11,2,FALSE))</f>
        <v/>
      </c>
      <c r="J87" s="4" t="str">
        <f t="shared" si="5"/>
        <v/>
      </c>
      <c r="K87" s="4" t="str">
        <f t="shared" si="4"/>
        <v/>
      </c>
      <c r="L87" s="4" t="str">
        <f t="shared" si="6"/>
        <v/>
      </c>
      <c r="M87" s="4" t="str">
        <f t="shared" si="3"/>
        <v/>
      </c>
      <c r="N87" s="2"/>
      <c r="O87" s="2"/>
    </row>
    <row r="88" spans="2:15" ht="26" x14ac:dyDescent="0.15">
      <c r="B88" s="30" t="s">
        <v>120</v>
      </c>
      <c r="C88" s="31" t="s">
        <v>121</v>
      </c>
      <c r="D88" s="31">
        <v>0</v>
      </c>
      <c r="E88" s="31">
        <v>3</v>
      </c>
      <c r="F88" s="31">
        <v>0</v>
      </c>
      <c r="G88" s="31">
        <v>3</v>
      </c>
      <c r="H88" s="33"/>
      <c r="I88" s="3" t="str">
        <f>IF(ISBLANK(H88),"",VLOOKUP(H88,'course planning'!$S$3:$T$11,2,FALSE))</f>
        <v/>
      </c>
      <c r="J88" s="4" t="str">
        <f t="shared" si="5"/>
        <v/>
      </c>
      <c r="K88" s="4" t="str">
        <f t="shared" si="4"/>
        <v/>
      </c>
      <c r="L88" s="4" t="str">
        <f t="shared" si="6"/>
        <v/>
      </c>
      <c r="M88" s="4" t="str">
        <f t="shared" si="3"/>
        <v/>
      </c>
      <c r="N88" s="2"/>
      <c r="O88" s="2"/>
    </row>
    <row r="89" spans="2:15" x14ac:dyDescent="0.15">
      <c r="B89" s="30" t="s">
        <v>120</v>
      </c>
      <c r="C89" s="31" t="s">
        <v>122</v>
      </c>
      <c r="D89" s="31">
        <v>0</v>
      </c>
      <c r="E89" s="31">
        <v>3</v>
      </c>
      <c r="F89" s="31">
        <v>0</v>
      </c>
      <c r="G89" s="31">
        <v>3</v>
      </c>
      <c r="H89" s="33"/>
      <c r="I89" s="3" t="str">
        <f>IF(ISBLANK(H89),"",VLOOKUP(H89,'course planning'!$S$3:$T$11,2,FALSE))</f>
        <v/>
      </c>
      <c r="J89" s="4" t="str">
        <f t="shared" si="5"/>
        <v/>
      </c>
      <c r="K89" s="4" t="str">
        <f t="shared" si="4"/>
        <v/>
      </c>
      <c r="L89" s="4" t="str">
        <f t="shared" si="6"/>
        <v/>
      </c>
      <c r="M89" s="4" t="str">
        <f t="shared" si="3"/>
        <v/>
      </c>
      <c r="N89" s="2"/>
      <c r="O89" s="2"/>
    </row>
    <row r="90" spans="2:15" x14ac:dyDescent="0.15">
      <c r="B90" s="30" t="s">
        <v>120</v>
      </c>
      <c r="C90" s="31" t="s">
        <v>123</v>
      </c>
      <c r="D90" s="31">
        <v>0</v>
      </c>
      <c r="E90" s="31">
        <v>3</v>
      </c>
      <c r="F90" s="31">
        <v>0</v>
      </c>
      <c r="G90" s="31">
        <v>3</v>
      </c>
      <c r="H90" s="33"/>
      <c r="I90" s="3" t="str">
        <f>IF(ISBLANK(H90),"",VLOOKUP(H90,'course planning'!$S$3:$T$11,2,FALSE))</f>
        <v/>
      </c>
      <c r="J90" s="4" t="str">
        <f t="shared" si="5"/>
        <v/>
      </c>
      <c r="K90" s="4" t="str">
        <f t="shared" si="4"/>
        <v/>
      </c>
      <c r="L90" s="4" t="str">
        <f t="shared" si="6"/>
        <v/>
      </c>
      <c r="M90" s="4" t="str">
        <f t="shared" si="3"/>
        <v/>
      </c>
      <c r="N90" s="2"/>
      <c r="O90" s="2"/>
    </row>
    <row r="91" spans="2:15" x14ac:dyDescent="0.15">
      <c r="B91" s="30" t="s">
        <v>120</v>
      </c>
      <c r="C91" s="31" t="s">
        <v>124</v>
      </c>
      <c r="D91" s="31">
        <v>0</v>
      </c>
      <c r="E91" s="31">
        <v>0</v>
      </c>
      <c r="F91" s="31">
        <v>3</v>
      </c>
      <c r="G91" s="31">
        <v>0</v>
      </c>
      <c r="H91" s="33"/>
      <c r="I91" s="3" t="str">
        <f>IF(ISBLANK(H91),"",VLOOKUP(H91,'course planning'!$S$3:$T$11,2,FALSE))</f>
        <v/>
      </c>
      <c r="J91" s="4" t="str">
        <f t="shared" si="5"/>
        <v/>
      </c>
      <c r="K91" s="4" t="str">
        <f t="shared" si="4"/>
        <v/>
      </c>
      <c r="L91" s="4" t="str">
        <f t="shared" si="6"/>
        <v/>
      </c>
      <c r="M91" s="4" t="str">
        <f t="shared" si="3"/>
        <v/>
      </c>
      <c r="N91" s="2"/>
      <c r="O91" s="2"/>
    </row>
    <row r="92" spans="2:15" x14ac:dyDescent="0.15">
      <c r="B92" s="30" t="s">
        <v>120</v>
      </c>
      <c r="C92" s="31" t="s">
        <v>125</v>
      </c>
      <c r="D92" s="31">
        <v>0</v>
      </c>
      <c r="E92" s="31">
        <v>3</v>
      </c>
      <c r="F92" s="31">
        <v>0</v>
      </c>
      <c r="G92" s="31">
        <v>3</v>
      </c>
      <c r="H92" s="33"/>
      <c r="I92" s="3" t="str">
        <f>IF(ISBLANK(H92),"",VLOOKUP(H92,'course planning'!$S$3:$T$11,2,FALSE))</f>
        <v/>
      </c>
      <c r="J92" s="4" t="str">
        <f t="shared" si="5"/>
        <v/>
      </c>
      <c r="K92" s="4" t="str">
        <f t="shared" si="4"/>
        <v/>
      </c>
      <c r="L92" s="4" t="str">
        <f t="shared" si="6"/>
        <v/>
      </c>
      <c r="M92" s="4" t="str">
        <f t="shared" si="3"/>
        <v/>
      </c>
      <c r="N92" s="2"/>
      <c r="O92" s="2"/>
    </row>
    <row r="93" spans="2:15" x14ac:dyDescent="0.15">
      <c r="B93" s="30" t="s">
        <v>120</v>
      </c>
      <c r="C93" s="31" t="s">
        <v>126</v>
      </c>
      <c r="D93" s="31">
        <v>0</v>
      </c>
      <c r="E93" s="31">
        <v>3</v>
      </c>
      <c r="F93" s="31">
        <v>0</v>
      </c>
      <c r="G93" s="31">
        <v>0</v>
      </c>
      <c r="H93" s="33"/>
      <c r="I93" s="3" t="str">
        <f>IF(ISBLANK(H93),"",VLOOKUP(H93,'course planning'!$S$3:$T$11,2,FALSE))</f>
        <v/>
      </c>
      <c r="J93" s="4" t="str">
        <f t="shared" si="5"/>
        <v/>
      </c>
      <c r="K93" s="4" t="str">
        <f t="shared" si="4"/>
        <v/>
      </c>
      <c r="L93" s="4" t="str">
        <f t="shared" si="6"/>
        <v/>
      </c>
      <c r="M93" s="4" t="str">
        <f t="shared" si="3"/>
        <v/>
      </c>
      <c r="N93" s="2"/>
      <c r="O93" s="2"/>
    </row>
    <row r="94" spans="2:15" x14ac:dyDescent="0.15">
      <c r="B94" s="30" t="s">
        <v>120</v>
      </c>
      <c r="C94" s="31" t="s">
        <v>127</v>
      </c>
      <c r="D94" s="31">
        <v>0</v>
      </c>
      <c r="E94" s="31">
        <v>3</v>
      </c>
      <c r="F94" s="31">
        <v>0</v>
      </c>
      <c r="G94" s="31">
        <v>3</v>
      </c>
      <c r="H94" s="33"/>
      <c r="I94" s="3" t="str">
        <f>IF(ISBLANK(H94),"",VLOOKUP(H94,'course planning'!$S$3:$T$11,2,FALSE))</f>
        <v/>
      </c>
      <c r="J94" s="4" t="str">
        <f t="shared" si="5"/>
        <v/>
      </c>
      <c r="K94" s="4" t="str">
        <f t="shared" si="4"/>
        <v/>
      </c>
      <c r="L94" s="4" t="str">
        <f t="shared" si="6"/>
        <v/>
      </c>
      <c r="M94" s="4" t="str">
        <f t="shared" si="3"/>
        <v/>
      </c>
      <c r="N94" s="2"/>
      <c r="O94" s="2"/>
    </row>
    <row r="95" spans="2:15" x14ac:dyDescent="0.15">
      <c r="B95" s="30" t="s">
        <v>120</v>
      </c>
      <c r="C95" s="31" t="s">
        <v>128</v>
      </c>
      <c r="D95" s="31">
        <v>0</v>
      </c>
      <c r="E95" s="31">
        <v>3</v>
      </c>
      <c r="F95" s="31">
        <v>0</v>
      </c>
      <c r="G95" s="31">
        <v>0</v>
      </c>
      <c r="H95" s="33"/>
      <c r="I95" s="3" t="str">
        <f>IF(ISBLANK(H95),"",VLOOKUP(H95,'course planning'!$S$3:$T$11,2,FALSE))</f>
        <v/>
      </c>
      <c r="J95" s="4" t="str">
        <f t="shared" si="5"/>
        <v/>
      </c>
      <c r="K95" s="4" t="str">
        <f t="shared" si="4"/>
        <v/>
      </c>
      <c r="L95" s="4" t="str">
        <f t="shared" si="6"/>
        <v/>
      </c>
      <c r="M95" s="4" t="str">
        <f t="shared" si="3"/>
        <v/>
      </c>
      <c r="N95" s="2"/>
      <c r="O95" s="2"/>
    </row>
    <row r="96" spans="2:15" x14ac:dyDescent="0.15">
      <c r="B96" s="30" t="s">
        <v>120</v>
      </c>
      <c r="C96" s="31" t="s">
        <v>129</v>
      </c>
      <c r="D96" s="31">
        <v>0</v>
      </c>
      <c r="E96" s="31">
        <v>3</v>
      </c>
      <c r="F96" s="31">
        <v>0</v>
      </c>
      <c r="G96" s="31">
        <v>3</v>
      </c>
      <c r="H96" s="33"/>
      <c r="I96" s="3" t="str">
        <f>IF(ISBLANK(H96),"",VLOOKUP(H96,'course planning'!$S$3:$T$11,2,FALSE))</f>
        <v/>
      </c>
      <c r="J96" s="4" t="str">
        <f t="shared" si="5"/>
        <v/>
      </c>
      <c r="K96" s="4" t="str">
        <f t="shared" si="4"/>
        <v/>
      </c>
      <c r="L96" s="4" t="str">
        <f t="shared" si="6"/>
        <v/>
      </c>
      <c r="M96" s="4" t="str">
        <f t="shared" si="3"/>
        <v/>
      </c>
      <c r="N96" s="2"/>
      <c r="O96" s="2"/>
    </row>
    <row r="97" spans="2:15" x14ac:dyDescent="0.15">
      <c r="B97" s="30" t="s">
        <v>120</v>
      </c>
      <c r="C97" s="31" t="s">
        <v>130</v>
      </c>
      <c r="D97" s="31">
        <v>0</v>
      </c>
      <c r="E97" s="31">
        <v>3</v>
      </c>
      <c r="F97" s="31">
        <v>0</v>
      </c>
      <c r="G97" s="31">
        <v>3</v>
      </c>
      <c r="H97" s="33"/>
      <c r="I97" s="3" t="str">
        <f>IF(ISBLANK(H97),"",VLOOKUP(H97,'course planning'!$S$3:$T$11,2,FALSE))</f>
        <v/>
      </c>
      <c r="J97" s="4" t="str">
        <f t="shared" si="5"/>
        <v/>
      </c>
      <c r="K97" s="4" t="str">
        <f t="shared" si="4"/>
        <v/>
      </c>
      <c r="L97" s="4" t="str">
        <f t="shared" si="6"/>
        <v/>
      </c>
      <c r="M97" s="4" t="str">
        <f t="shared" si="3"/>
        <v/>
      </c>
      <c r="N97" s="2"/>
      <c r="O97" s="2"/>
    </row>
    <row r="98" spans="2:15" ht="26" x14ac:dyDescent="0.15">
      <c r="B98" s="30" t="s">
        <v>120</v>
      </c>
      <c r="C98" s="31" t="s">
        <v>131</v>
      </c>
      <c r="D98" s="31">
        <v>0</v>
      </c>
      <c r="E98" s="31">
        <v>3</v>
      </c>
      <c r="F98" s="31">
        <v>0</v>
      </c>
      <c r="G98" s="31">
        <v>3</v>
      </c>
      <c r="H98" s="33"/>
      <c r="I98" s="3" t="str">
        <f>IF(ISBLANK(H98),"",VLOOKUP(H98,'course planning'!$S$3:$T$11,2,FALSE))</f>
        <v/>
      </c>
      <c r="J98" s="4" t="str">
        <f t="shared" si="5"/>
        <v/>
      </c>
      <c r="K98" s="4" t="str">
        <f t="shared" si="4"/>
        <v/>
      </c>
      <c r="L98" s="4" t="str">
        <f t="shared" si="6"/>
        <v/>
      </c>
      <c r="M98" s="4" t="str">
        <f t="shared" si="3"/>
        <v/>
      </c>
      <c r="N98" s="2"/>
      <c r="O98" s="2"/>
    </row>
    <row r="99" spans="2:15" x14ac:dyDescent="0.15">
      <c r="B99" s="30" t="s">
        <v>120</v>
      </c>
      <c r="C99" s="31" t="s">
        <v>132</v>
      </c>
      <c r="D99" s="31">
        <v>0</v>
      </c>
      <c r="E99" s="31">
        <v>3</v>
      </c>
      <c r="F99" s="31">
        <v>0</v>
      </c>
      <c r="G99" s="31">
        <v>3</v>
      </c>
      <c r="H99" s="33"/>
      <c r="I99" s="3" t="str">
        <f>IF(ISBLANK(H99),"",VLOOKUP(H99,'course planning'!$S$3:$T$11,2,FALSE))</f>
        <v/>
      </c>
      <c r="J99" s="4" t="str">
        <f t="shared" si="5"/>
        <v/>
      </c>
      <c r="K99" s="4" t="str">
        <f t="shared" si="4"/>
        <v/>
      </c>
      <c r="L99" s="4" t="str">
        <f t="shared" si="6"/>
        <v/>
      </c>
      <c r="M99" s="4" t="str">
        <f>IF(ISBLANK($H99),"",$G99)</f>
        <v/>
      </c>
      <c r="N99" s="2"/>
      <c r="O99" s="2"/>
    </row>
    <row r="100" spans="2:15" x14ac:dyDescent="0.15">
      <c r="B100" s="30" t="s">
        <v>120</v>
      </c>
      <c r="C100" s="31" t="s">
        <v>133</v>
      </c>
      <c r="D100" s="31">
        <v>0</v>
      </c>
      <c r="E100" s="31">
        <v>3</v>
      </c>
      <c r="F100" s="31">
        <v>0</v>
      </c>
      <c r="G100" s="31">
        <v>3</v>
      </c>
      <c r="H100" s="33"/>
      <c r="I100" s="3" t="str">
        <f>IF(ISBLANK(H100),"",VLOOKUP(H100,'course planning'!$S$3:$T$11,2,FALSE))</f>
        <v/>
      </c>
      <c r="J100" s="4" t="str">
        <f t="shared" si="5"/>
        <v/>
      </c>
      <c r="K100" s="4" t="str">
        <f t="shared" si="4"/>
        <v/>
      </c>
      <c r="L100" s="4" t="str">
        <f t="shared" si="6"/>
        <v/>
      </c>
      <c r="M100" s="4" t="str">
        <f>IF(ISBLANK($H100),"",$G100)</f>
        <v/>
      </c>
      <c r="N100" s="2"/>
      <c r="O100" s="2"/>
    </row>
    <row r="101" spans="2:15" x14ac:dyDescent="0.15">
      <c r="B101" s="30" t="s">
        <v>120</v>
      </c>
      <c r="C101" s="31" t="s">
        <v>134</v>
      </c>
      <c r="D101" s="31">
        <v>0</v>
      </c>
      <c r="E101" s="31">
        <v>3</v>
      </c>
      <c r="F101" s="31">
        <v>0</v>
      </c>
      <c r="G101" s="31">
        <v>3</v>
      </c>
      <c r="H101" s="33"/>
      <c r="I101" s="3" t="str">
        <f>IF(ISBLANK(H101),"",VLOOKUP(H101,'course planning'!$S$3:$T$11,2,FALSE))</f>
        <v/>
      </c>
      <c r="J101" s="4" t="str">
        <f t="shared" si="5"/>
        <v/>
      </c>
      <c r="K101" s="4" t="str">
        <f t="shared" si="4"/>
        <v/>
      </c>
      <c r="L101" s="4" t="str">
        <f t="shared" si="6"/>
        <v/>
      </c>
      <c r="M101" s="4" t="str">
        <f>IF(ISBLANK($H101),"",$G101)</f>
        <v/>
      </c>
      <c r="N101" s="2"/>
      <c r="O101" s="2"/>
    </row>
    <row r="102" spans="2:15" x14ac:dyDescent="0.15">
      <c r="B102" s="30" t="s">
        <v>120</v>
      </c>
      <c r="C102" s="31" t="s">
        <v>135</v>
      </c>
      <c r="D102" s="31">
        <v>0</v>
      </c>
      <c r="E102" s="31">
        <v>0</v>
      </c>
      <c r="F102" s="31">
        <v>3</v>
      </c>
      <c r="G102" s="31">
        <v>3</v>
      </c>
      <c r="H102" s="33"/>
      <c r="I102" s="3" t="str">
        <f>IF(ISBLANK(H102),"",VLOOKUP(H102,'course planning'!$S$3:$T$11,2,FALSE))</f>
        <v/>
      </c>
      <c r="J102" s="4" t="str">
        <f t="shared" si="5"/>
        <v/>
      </c>
      <c r="K102" s="4" t="str">
        <f t="shared" si="4"/>
        <v/>
      </c>
      <c r="L102" s="4" t="str">
        <f t="shared" si="6"/>
        <v/>
      </c>
      <c r="M102" s="4" t="str">
        <f>IF(ISBLANK($H102),"",$G102)</f>
        <v/>
      </c>
      <c r="N102" s="2"/>
    </row>
    <row r="103" spans="2:15" ht="14" thickBot="1" x14ac:dyDescent="0.2">
      <c r="B103" s="59" t="s">
        <v>120</v>
      </c>
      <c r="C103" s="60" t="s">
        <v>136</v>
      </c>
      <c r="D103" s="60">
        <v>0</v>
      </c>
      <c r="E103" s="60">
        <v>0</v>
      </c>
      <c r="F103" s="60">
        <v>3</v>
      </c>
      <c r="G103" s="60">
        <v>3</v>
      </c>
      <c r="H103" s="61"/>
      <c r="I103" s="3" t="str">
        <f>IF(ISBLANK(H103),"",VLOOKUP(H103,'course planning'!$S$3:$T$11,2,FALSE))</f>
        <v/>
      </c>
      <c r="J103" s="4" t="str">
        <f t="shared" si="5"/>
        <v/>
      </c>
      <c r="K103" s="4" t="str">
        <f t="shared" si="4"/>
        <v/>
      </c>
      <c r="L103" s="4" t="str">
        <f t="shared" si="6"/>
        <v/>
      </c>
      <c r="M103" s="4" t="str">
        <f>IF(ISBLANK($H103),"",$G103)</f>
        <v/>
      </c>
      <c r="N103" s="2"/>
    </row>
    <row r="104" spans="2:15" ht="14" thickBot="1" x14ac:dyDescent="0.2">
      <c r="B104" s="62" t="s">
        <v>280</v>
      </c>
      <c r="C104" s="63"/>
      <c r="D104" s="64"/>
      <c r="E104" s="13"/>
      <c r="F104" s="13"/>
      <c r="G104" s="13"/>
      <c r="H104" s="65"/>
      <c r="I104"/>
    </row>
  </sheetData>
  <mergeCells count="2">
    <mergeCell ref="B3:H3"/>
    <mergeCell ref="B1:C2"/>
  </mergeCells>
  <conditionalFormatting sqref="P6">
    <cfRule type="cellIs" dxfId="6" priority="7" operator="lessThan">
      <formula>54</formula>
    </cfRule>
  </conditionalFormatting>
  <conditionalFormatting sqref="P5">
    <cfRule type="cellIs" dxfId="5" priority="6" operator="lessThan">
      <formula>9</formula>
    </cfRule>
  </conditionalFormatting>
  <conditionalFormatting sqref="P3:P4">
    <cfRule type="cellIs" dxfId="4" priority="5" operator="lessThan">
      <formula>21</formula>
    </cfRule>
  </conditionalFormatting>
  <conditionalFormatting sqref="P11:P19">
    <cfRule type="cellIs" dxfId="3" priority="3" operator="equal">
      <formula>"Y"</formula>
    </cfRule>
    <cfRule type="cellIs" dxfId="2" priority="4" operator="equal">
      <formula>"N"</formula>
    </cfRule>
  </conditionalFormatting>
  <conditionalFormatting sqref="P11">
    <cfRule type="cellIs" dxfId="1" priority="1" operator="equal">
      <formula>"Y"</formula>
    </cfRule>
    <cfRule type="cellIs" dxfId="0" priority="2" operator="equal">
      <formula>"N"</formula>
    </cfRule>
  </conditionalFormatting>
  <pageMargins left="0.75" right="0.75" top="1" bottom="1" header="0.5" footer="0.5"/>
  <pageSetup orientation="portrait" horizontalDpi="4294967292" verticalDpi="429496729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81"/>
  <sheetViews>
    <sheetView zoomScale="125" workbookViewId="0">
      <selection activeCell="A14" sqref="A14"/>
    </sheetView>
  </sheetViews>
  <sheetFormatPr baseColWidth="10" defaultColWidth="48.5" defaultRowHeight="13" x14ac:dyDescent="0.15"/>
  <cols>
    <col min="1" max="1" width="22.5" style="2" customWidth="1"/>
    <col min="2" max="2" width="49.6640625" style="1" bestFit="1" customWidth="1"/>
    <col min="3" max="3" width="23.5" style="1" bestFit="1" customWidth="1"/>
    <col min="4" max="4" width="96.83203125" style="84" bestFit="1" customWidth="1"/>
    <col min="5" max="16384" width="48.5" style="1"/>
  </cols>
  <sheetData>
    <row r="1" spans="1:4" s="14" customFormat="1" x14ac:dyDescent="0.15">
      <c r="A1" s="13" t="s">
        <v>164</v>
      </c>
      <c r="B1" s="15" t="s">
        <v>165</v>
      </c>
      <c r="C1" s="14" t="s">
        <v>166</v>
      </c>
      <c r="D1" s="88" t="s">
        <v>167</v>
      </c>
    </row>
    <row r="2" spans="1:4" s="90" customFormat="1" x14ac:dyDescent="0.15">
      <c r="A2" s="89" t="s">
        <v>168</v>
      </c>
      <c r="B2" s="89" t="s">
        <v>169</v>
      </c>
      <c r="C2" s="90" t="s">
        <v>170</v>
      </c>
      <c r="D2" s="91"/>
    </row>
    <row r="3" spans="1:4" s="90" customFormat="1" x14ac:dyDescent="0.15">
      <c r="A3" s="89" t="s">
        <v>168</v>
      </c>
      <c r="B3" s="89" t="s">
        <v>171</v>
      </c>
      <c r="C3" s="90" t="s">
        <v>172</v>
      </c>
      <c r="D3" s="90" t="s">
        <v>173</v>
      </c>
    </row>
    <row r="4" spans="1:4" s="90" customFormat="1" x14ac:dyDescent="0.15">
      <c r="A4" s="89" t="s">
        <v>168</v>
      </c>
      <c r="B4" s="89" t="s">
        <v>174</v>
      </c>
      <c r="C4" s="90" t="s">
        <v>170</v>
      </c>
      <c r="D4" s="90" t="s">
        <v>175</v>
      </c>
    </row>
    <row r="5" spans="1:4" s="93" customFormat="1" x14ac:dyDescent="0.15">
      <c r="A5" s="92" t="s">
        <v>176</v>
      </c>
      <c r="B5" s="92" t="s">
        <v>33</v>
      </c>
      <c r="C5" s="93" t="s">
        <v>170</v>
      </c>
      <c r="D5" s="94"/>
    </row>
    <row r="6" spans="1:4" s="93" customFormat="1" x14ac:dyDescent="0.15">
      <c r="A6" s="92" t="s">
        <v>176</v>
      </c>
      <c r="B6" s="92" t="s">
        <v>38</v>
      </c>
      <c r="C6" s="93" t="s">
        <v>172</v>
      </c>
      <c r="D6" s="94"/>
    </row>
    <row r="7" spans="1:4" s="93" customFormat="1" ht="26" x14ac:dyDescent="0.15">
      <c r="A7" s="92" t="s">
        <v>176</v>
      </c>
      <c r="B7" s="92" t="s">
        <v>42</v>
      </c>
      <c r="C7" s="93" t="s">
        <v>177</v>
      </c>
      <c r="D7" s="94"/>
    </row>
    <row r="8" spans="1:4" s="93" customFormat="1" x14ac:dyDescent="0.15">
      <c r="A8" s="92" t="s">
        <v>176</v>
      </c>
      <c r="B8" s="92" t="s">
        <v>45</v>
      </c>
      <c r="C8" s="93" t="s">
        <v>170</v>
      </c>
      <c r="D8" s="94"/>
    </row>
    <row r="9" spans="1:4" s="93" customFormat="1" x14ac:dyDescent="0.15">
      <c r="A9" s="92" t="s">
        <v>176</v>
      </c>
      <c r="B9" s="92" t="s">
        <v>48</v>
      </c>
      <c r="C9" s="93" t="s">
        <v>172</v>
      </c>
      <c r="D9" s="94" t="s">
        <v>178</v>
      </c>
    </row>
    <row r="10" spans="1:4" s="93" customFormat="1" x14ac:dyDescent="0.15">
      <c r="A10" s="92" t="s">
        <v>176</v>
      </c>
      <c r="B10" s="92" t="s">
        <v>50</v>
      </c>
      <c r="C10" s="93" t="s">
        <v>179</v>
      </c>
      <c r="D10" s="94" t="s">
        <v>180</v>
      </c>
    </row>
    <row r="11" spans="1:4" s="96" customFormat="1" x14ac:dyDescent="0.15">
      <c r="A11" s="95" t="s">
        <v>181</v>
      </c>
      <c r="B11" s="95" t="s">
        <v>59</v>
      </c>
      <c r="C11" s="96" t="s">
        <v>179</v>
      </c>
      <c r="D11" s="97"/>
    </row>
    <row r="12" spans="1:4" s="96" customFormat="1" x14ac:dyDescent="0.15">
      <c r="A12" s="95" t="s">
        <v>181</v>
      </c>
      <c r="B12" s="95" t="s">
        <v>60</v>
      </c>
      <c r="C12" s="96" t="s">
        <v>170</v>
      </c>
      <c r="D12" s="97" t="s">
        <v>182</v>
      </c>
    </row>
    <row r="13" spans="1:4" s="96" customFormat="1" x14ac:dyDescent="0.15">
      <c r="A13" s="95" t="s">
        <v>181</v>
      </c>
      <c r="B13" s="95" t="s">
        <v>61</v>
      </c>
      <c r="C13" s="96" t="s">
        <v>170</v>
      </c>
      <c r="D13" s="97" t="s">
        <v>183</v>
      </c>
    </row>
    <row r="14" spans="1:4" s="96" customFormat="1" x14ac:dyDescent="0.15">
      <c r="A14" s="95" t="s">
        <v>181</v>
      </c>
      <c r="B14" s="95" t="s">
        <v>62</v>
      </c>
      <c r="C14" s="96" t="s">
        <v>184</v>
      </c>
      <c r="D14" s="97" t="s">
        <v>185</v>
      </c>
    </row>
    <row r="15" spans="1:4" s="99" customFormat="1" x14ac:dyDescent="0.15">
      <c r="A15" s="98" t="s">
        <v>186</v>
      </c>
      <c r="B15" s="98" t="s">
        <v>63</v>
      </c>
      <c r="C15" s="99" t="s">
        <v>172</v>
      </c>
      <c r="D15" s="100" t="s">
        <v>187</v>
      </c>
    </row>
    <row r="16" spans="1:4" s="99" customFormat="1" x14ac:dyDescent="0.15">
      <c r="A16" s="98" t="s">
        <v>186</v>
      </c>
      <c r="B16" s="98" t="s">
        <v>64</v>
      </c>
      <c r="C16" s="99" t="s">
        <v>170</v>
      </c>
      <c r="D16" s="100" t="s">
        <v>188</v>
      </c>
    </row>
    <row r="17" spans="1:4" s="102" customFormat="1" x14ac:dyDescent="0.15">
      <c r="A17" s="101" t="s">
        <v>189</v>
      </c>
      <c r="B17" s="101" t="s">
        <v>66</v>
      </c>
      <c r="C17" s="102" t="s">
        <v>190</v>
      </c>
      <c r="D17" s="103" t="s">
        <v>191</v>
      </c>
    </row>
    <row r="18" spans="1:4" s="102" customFormat="1" x14ac:dyDescent="0.15">
      <c r="A18" s="101" t="s">
        <v>189</v>
      </c>
      <c r="B18" s="101" t="s">
        <v>67</v>
      </c>
      <c r="C18" s="102" t="s">
        <v>170</v>
      </c>
      <c r="D18" s="103" t="s">
        <v>192</v>
      </c>
    </row>
    <row r="19" spans="1:4" s="102" customFormat="1" x14ac:dyDescent="0.15">
      <c r="A19" s="101" t="s">
        <v>189</v>
      </c>
      <c r="B19" s="101" t="s">
        <v>68</v>
      </c>
      <c r="C19" s="102" t="s">
        <v>170</v>
      </c>
      <c r="D19" s="103" t="s">
        <v>193</v>
      </c>
    </row>
    <row r="20" spans="1:4" s="96" customFormat="1" ht="26" x14ac:dyDescent="0.15">
      <c r="A20" s="95" t="s">
        <v>194</v>
      </c>
      <c r="B20" s="95" t="s">
        <v>72</v>
      </c>
      <c r="C20" s="96" t="s">
        <v>170</v>
      </c>
      <c r="D20" s="97"/>
    </row>
    <row r="21" spans="1:4" s="96" customFormat="1" ht="26" x14ac:dyDescent="0.15">
      <c r="A21" s="95" t="s">
        <v>194</v>
      </c>
      <c r="B21" s="95" t="s">
        <v>73</v>
      </c>
      <c r="C21" s="96" t="s">
        <v>172</v>
      </c>
      <c r="D21" s="97" t="s">
        <v>195</v>
      </c>
    </row>
    <row r="22" spans="1:4" s="96" customFormat="1" ht="26" x14ac:dyDescent="0.15">
      <c r="A22" s="95" t="s">
        <v>74</v>
      </c>
      <c r="B22" s="95" t="s">
        <v>75</v>
      </c>
      <c r="C22" s="96" t="s">
        <v>170</v>
      </c>
      <c r="D22" s="97"/>
    </row>
    <row r="23" spans="1:4" s="96" customFormat="1" ht="26" x14ac:dyDescent="0.15">
      <c r="A23" s="95" t="s">
        <v>74</v>
      </c>
      <c r="B23" s="95" t="s">
        <v>76</v>
      </c>
      <c r="C23" s="96" t="s">
        <v>170</v>
      </c>
      <c r="D23" s="97"/>
    </row>
    <row r="24" spans="1:4" s="96" customFormat="1" ht="26" x14ac:dyDescent="0.15">
      <c r="A24" s="95" t="s">
        <v>74</v>
      </c>
      <c r="B24" s="95" t="s">
        <v>77</v>
      </c>
      <c r="C24" s="96" t="s">
        <v>170</v>
      </c>
      <c r="D24" s="97" t="s">
        <v>196</v>
      </c>
    </row>
    <row r="25" spans="1:4" s="96" customFormat="1" ht="26" x14ac:dyDescent="0.15">
      <c r="A25" s="95" t="s">
        <v>74</v>
      </c>
      <c r="B25" s="95" t="s">
        <v>78</v>
      </c>
      <c r="C25" s="96" t="s">
        <v>172</v>
      </c>
      <c r="D25" s="97" t="s">
        <v>197</v>
      </c>
    </row>
    <row r="26" spans="1:4" s="96" customFormat="1" ht="26" x14ac:dyDescent="0.15">
      <c r="A26" s="95" t="s">
        <v>74</v>
      </c>
      <c r="B26" s="95" t="s">
        <v>79</v>
      </c>
      <c r="C26" s="96" t="s">
        <v>170</v>
      </c>
      <c r="D26" s="97" t="s">
        <v>198</v>
      </c>
    </row>
    <row r="27" spans="1:4" s="96" customFormat="1" ht="26" x14ac:dyDescent="0.15">
      <c r="A27" s="95" t="s">
        <v>74</v>
      </c>
      <c r="B27" s="95" t="s">
        <v>80</v>
      </c>
      <c r="C27" s="96" t="s">
        <v>172</v>
      </c>
      <c r="D27" s="97" t="s">
        <v>199</v>
      </c>
    </row>
    <row r="28" spans="1:4" s="96" customFormat="1" ht="26" x14ac:dyDescent="0.15">
      <c r="A28" s="95" t="s">
        <v>74</v>
      </c>
      <c r="B28" s="95" t="s">
        <v>81</v>
      </c>
      <c r="C28" s="96" t="s">
        <v>172</v>
      </c>
      <c r="D28" s="97" t="s">
        <v>200</v>
      </c>
    </row>
    <row r="29" spans="1:4" s="96" customFormat="1" ht="26" x14ac:dyDescent="0.15">
      <c r="A29" s="95" t="s">
        <v>74</v>
      </c>
      <c r="B29" s="95" t="s">
        <v>82</v>
      </c>
      <c r="C29" s="96" t="s">
        <v>170</v>
      </c>
      <c r="D29" s="97" t="s">
        <v>201</v>
      </c>
    </row>
    <row r="30" spans="1:4" s="96" customFormat="1" ht="26" x14ac:dyDescent="0.15">
      <c r="A30" s="95" t="s">
        <v>74</v>
      </c>
      <c r="B30" s="95" t="s">
        <v>83</v>
      </c>
      <c r="C30" s="96" t="s">
        <v>202</v>
      </c>
      <c r="D30" s="97" t="s">
        <v>203</v>
      </c>
    </row>
    <row r="31" spans="1:4" s="96" customFormat="1" ht="26" x14ac:dyDescent="0.15">
      <c r="A31" s="95" t="s">
        <v>74</v>
      </c>
      <c r="B31" s="95" t="s">
        <v>204</v>
      </c>
      <c r="C31" s="96" t="s">
        <v>172</v>
      </c>
      <c r="D31" s="97" t="s">
        <v>205</v>
      </c>
    </row>
    <row r="32" spans="1:4" s="96" customFormat="1" ht="26" x14ac:dyDescent="0.15">
      <c r="A32" s="95" t="s">
        <v>74</v>
      </c>
      <c r="B32" s="95" t="s">
        <v>84</v>
      </c>
      <c r="C32" s="96" t="s">
        <v>172</v>
      </c>
      <c r="D32" s="97" t="s">
        <v>206</v>
      </c>
    </row>
    <row r="33" spans="1:4" s="105" customFormat="1" ht="26" x14ac:dyDescent="0.15">
      <c r="A33" s="104" t="s">
        <v>207</v>
      </c>
      <c r="B33" s="104" t="s">
        <v>88</v>
      </c>
      <c r="C33" s="105" t="s">
        <v>170</v>
      </c>
      <c r="D33" s="106"/>
    </row>
    <row r="34" spans="1:4" s="105" customFormat="1" ht="26" x14ac:dyDescent="0.15">
      <c r="A34" s="104" t="s">
        <v>207</v>
      </c>
      <c r="B34" s="104" t="s">
        <v>89</v>
      </c>
      <c r="C34" s="105" t="s">
        <v>184</v>
      </c>
      <c r="D34" s="106" t="s">
        <v>208</v>
      </c>
    </row>
    <row r="35" spans="1:4" s="105" customFormat="1" ht="26" x14ac:dyDescent="0.15">
      <c r="A35" s="104" t="s">
        <v>207</v>
      </c>
      <c r="B35" s="104" t="s">
        <v>90</v>
      </c>
      <c r="C35" s="105" t="s">
        <v>172</v>
      </c>
      <c r="D35" s="106" t="s">
        <v>193</v>
      </c>
    </row>
    <row r="36" spans="1:4" s="105" customFormat="1" ht="26" x14ac:dyDescent="0.15">
      <c r="A36" s="104" t="s">
        <v>207</v>
      </c>
      <c r="B36" s="104" t="s">
        <v>91</v>
      </c>
      <c r="C36" s="105" t="s">
        <v>184</v>
      </c>
      <c r="D36" s="106" t="s">
        <v>209</v>
      </c>
    </row>
    <row r="37" spans="1:4" s="105" customFormat="1" ht="26" x14ac:dyDescent="0.15">
      <c r="A37" s="104" t="s">
        <v>207</v>
      </c>
      <c r="B37" s="104" t="s">
        <v>92</v>
      </c>
      <c r="C37" s="105" t="s">
        <v>172</v>
      </c>
      <c r="D37" s="106" t="s">
        <v>193</v>
      </c>
    </row>
    <row r="38" spans="1:4" s="105" customFormat="1" ht="26" x14ac:dyDescent="0.15">
      <c r="A38" s="104" t="s">
        <v>207</v>
      </c>
      <c r="B38" s="104" t="s">
        <v>210</v>
      </c>
      <c r="C38" s="105" t="s">
        <v>172</v>
      </c>
      <c r="D38" s="106" t="s">
        <v>211</v>
      </c>
    </row>
    <row r="39" spans="1:4" s="105" customFormat="1" ht="26" x14ac:dyDescent="0.15">
      <c r="A39" s="104" t="s">
        <v>207</v>
      </c>
      <c r="B39" s="104" t="s">
        <v>93</v>
      </c>
      <c r="C39" s="105" t="s">
        <v>170</v>
      </c>
      <c r="D39" s="106"/>
    </row>
    <row r="40" spans="1:4" s="105" customFormat="1" ht="26" x14ac:dyDescent="0.15">
      <c r="A40" s="104" t="s">
        <v>207</v>
      </c>
      <c r="B40" s="104" t="s">
        <v>94</v>
      </c>
      <c r="C40" s="105" t="s">
        <v>172</v>
      </c>
      <c r="D40" s="106"/>
    </row>
    <row r="41" spans="1:4" s="105" customFormat="1" ht="26" x14ac:dyDescent="0.15">
      <c r="A41" s="104" t="s">
        <v>207</v>
      </c>
      <c r="B41" s="104" t="s">
        <v>95</v>
      </c>
      <c r="C41" s="105" t="s">
        <v>172</v>
      </c>
      <c r="D41" s="106" t="s">
        <v>212</v>
      </c>
    </row>
    <row r="42" spans="1:4" s="105" customFormat="1" ht="26" x14ac:dyDescent="0.15">
      <c r="A42" s="104" t="s">
        <v>207</v>
      </c>
      <c r="B42" s="104" t="s">
        <v>96</v>
      </c>
      <c r="C42" s="105" t="s">
        <v>190</v>
      </c>
      <c r="D42" s="106"/>
    </row>
    <row r="43" spans="1:4" s="105" customFormat="1" ht="26" x14ac:dyDescent="0.15">
      <c r="A43" s="104" t="s">
        <v>207</v>
      </c>
      <c r="B43" s="104" t="s">
        <v>97</v>
      </c>
      <c r="C43" s="105" t="s">
        <v>172</v>
      </c>
      <c r="D43" s="106" t="s">
        <v>213</v>
      </c>
    </row>
    <row r="44" spans="1:4" s="105" customFormat="1" ht="26" x14ac:dyDescent="0.15">
      <c r="A44" s="104" t="s">
        <v>207</v>
      </c>
      <c r="B44" s="104" t="s">
        <v>98</v>
      </c>
      <c r="C44" s="105" t="s">
        <v>172</v>
      </c>
      <c r="D44" s="106" t="s">
        <v>214</v>
      </c>
    </row>
    <row r="45" spans="1:4" s="105" customFormat="1" ht="26" x14ac:dyDescent="0.15">
      <c r="A45" s="104" t="s">
        <v>207</v>
      </c>
      <c r="B45" s="104" t="s">
        <v>99</v>
      </c>
      <c r="C45" s="105" t="s">
        <v>170</v>
      </c>
      <c r="D45" s="106" t="s">
        <v>215</v>
      </c>
    </row>
    <row r="46" spans="1:4" s="105" customFormat="1" ht="26" x14ac:dyDescent="0.15">
      <c r="A46" s="104" t="s">
        <v>207</v>
      </c>
      <c r="B46" s="104" t="s">
        <v>100</v>
      </c>
      <c r="C46" s="105" t="s">
        <v>172</v>
      </c>
      <c r="D46" s="106" t="s">
        <v>216</v>
      </c>
    </row>
    <row r="47" spans="1:4" s="105" customFormat="1" ht="26" x14ac:dyDescent="0.15">
      <c r="A47" s="104" t="s">
        <v>207</v>
      </c>
      <c r="B47" s="104" t="s">
        <v>101</v>
      </c>
      <c r="C47" s="105" t="s">
        <v>170</v>
      </c>
      <c r="D47" s="106"/>
    </row>
    <row r="48" spans="1:4" s="105" customFormat="1" ht="26" x14ac:dyDescent="0.15">
      <c r="A48" s="104" t="s">
        <v>207</v>
      </c>
      <c r="B48" s="104" t="s">
        <v>103</v>
      </c>
      <c r="C48" s="105" t="s">
        <v>172</v>
      </c>
      <c r="D48" s="106" t="s">
        <v>217</v>
      </c>
    </row>
    <row r="49" spans="1:4" s="105" customFormat="1" ht="26" x14ac:dyDescent="0.15">
      <c r="A49" s="104" t="s">
        <v>207</v>
      </c>
      <c r="B49" s="104" t="s">
        <v>102</v>
      </c>
      <c r="C49" s="105" t="s">
        <v>170</v>
      </c>
      <c r="D49" s="106"/>
    </row>
    <row r="50" spans="1:4" s="105" customFormat="1" ht="26" x14ac:dyDescent="0.15">
      <c r="A50" s="104" t="s">
        <v>207</v>
      </c>
      <c r="B50" s="104" t="s">
        <v>104</v>
      </c>
      <c r="C50" s="105" t="s">
        <v>170</v>
      </c>
      <c r="D50" s="106" t="s">
        <v>218</v>
      </c>
    </row>
    <row r="51" spans="1:4" s="105" customFormat="1" ht="26" x14ac:dyDescent="0.15">
      <c r="A51" s="104" t="s">
        <v>207</v>
      </c>
      <c r="B51" s="104" t="s">
        <v>105</v>
      </c>
      <c r="C51" s="105" t="s">
        <v>172</v>
      </c>
      <c r="D51" s="106" t="s">
        <v>219</v>
      </c>
    </row>
    <row r="52" spans="1:4" s="105" customFormat="1" ht="26" x14ac:dyDescent="0.15">
      <c r="A52" s="104" t="s">
        <v>207</v>
      </c>
      <c r="B52" s="104" t="s">
        <v>106</v>
      </c>
      <c r="C52" s="105" t="s">
        <v>170</v>
      </c>
      <c r="D52" s="106" t="s">
        <v>220</v>
      </c>
    </row>
    <row r="53" spans="1:4" s="105" customFormat="1" ht="26" x14ac:dyDescent="0.15">
      <c r="A53" s="104" t="s">
        <v>207</v>
      </c>
      <c r="B53" s="104" t="s">
        <v>107</v>
      </c>
      <c r="C53" s="105" t="s">
        <v>190</v>
      </c>
      <c r="D53" s="106"/>
    </row>
    <row r="54" spans="1:4" s="105" customFormat="1" ht="26" x14ac:dyDescent="0.15">
      <c r="A54" s="104" t="s">
        <v>207</v>
      </c>
      <c r="B54" s="104" t="s">
        <v>221</v>
      </c>
      <c r="C54" s="105" t="s">
        <v>184</v>
      </c>
      <c r="D54" s="106"/>
    </row>
    <row r="55" spans="1:4" s="105" customFormat="1" ht="26" x14ac:dyDescent="0.15">
      <c r="A55" s="104" t="s">
        <v>207</v>
      </c>
      <c r="B55" s="104" t="s">
        <v>108</v>
      </c>
      <c r="C55" s="105" t="s">
        <v>172</v>
      </c>
      <c r="D55" s="106" t="s">
        <v>180</v>
      </c>
    </row>
    <row r="56" spans="1:4" s="105" customFormat="1" ht="26" x14ac:dyDescent="0.15">
      <c r="A56" s="104" t="s">
        <v>207</v>
      </c>
      <c r="B56" s="104" t="s">
        <v>109</v>
      </c>
      <c r="C56" s="105" t="s">
        <v>179</v>
      </c>
      <c r="D56" s="106" t="s">
        <v>222</v>
      </c>
    </row>
    <row r="57" spans="1:4" s="105" customFormat="1" ht="26" x14ac:dyDescent="0.15">
      <c r="A57" s="104" t="s">
        <v>207</v>
      </c>
      <c r="B57" s="104" t="s">
        <v>110</v>
      </c>
      <c r="C57" s="105" t="s">
        <v>172</v>
      </c>
      <c r="D57" s="106" t="s">
        <v>223</v>
      </c>
    </row>
    <row r="58" spans="1:4" s="105" customFormat="1" ht="26" x14ac:dyDescent="0.15">
      <c r="A58" s="104" t="s">
        <v>207</v>
      </c>
      <c r="B58" s="104" t="s">
        <v>111</v>
      </c>
      <c r="C58" s="105" t="s">
        <v>190</v>
      </c>
      <c r="D58" s="106" t="s">
        <v>224</v>
      </c>
    </row>
    <row r="59" spans="1:4" s="90" customFormat="1" ht="26" x14ac:dyDescent="0.15">
      <c r="A59" s="89" t="s">
        <v>225</v>
      </c>
      <c r="B59" s="89" t="s">
        <v>113</v>
      </c>
      <c r="C59" s="90" t="s">
        <v>177</v>
      </c>
      <c r="D59" s="91" t="s">
        <v>226</v>
      </c>
    </row>
    <row r="60" spans="1:4" s="90" customFormat="1" ht="26" x14ac:dyDescent="0.15">
      <c r="A60" s="89" t="s">
        <v>225</v>
      </c>
      <c r="B60" s="89" t="s">
        <v>114</v>
      </c>
      <c r="C60" s="90" t="s">
        <v>172</v>
      </c>
      <c r="D60" s="91" t="s">
        <v>227</v>
      </c>
    </row>
    <row r="61" spans="1:4" s="90" customFormat="1" ht="26" x14ac:dyDescent="0.15">
      <c r="A61" s="89" t="s">
        <v>225</v>
      </c>
      <c r="B61" s="89" t="s">
        <v>115</v>
      </c>
      <c r="C61" s="90" t="s">
        <v>170</v>
      </c>
      <c r="D61" s="107" t="s">
        <v>222</v>
      </c>
    </row>
    <row r="62" spans="1:4" s="90" customFormat="1" ht="26" x14ac:dyDescent="0.15">
      <c r="A62" s="89" t="s">
        <v>225</v>
      </c>
      <c r="B62" s="89" t="s">
        <v>228</v>
      </c>
      <c r="C62" s="90" t="s">
        <v>177</v>
      </c>
      <c r="D62" s="91"/>
    </row>
    <row r="63" spans="1:4" s="93" customFormat="1" ht="26" x14ac:dyDescent="0.15">
      <c r="A63" s="92" t="s">
        <v>229</v>
      </c>
      <c r="B63" s="92" t="s">
        <v>118</v>
      </c>
      <c r="C63" s="93" t="s">
        <v>170</v>
      </c>
      <c r="D63" s="94" t="s">
        <v>230</v>
      </c>
    </row>
    <row r="64" spans="1:4" s="93" customFormat="1" ht="26" x14ac:dyDescent="0.15">
      <c r="A64" s="92" t="s">
        <v>229</v>
      </c>
      <c r="B64" s="92" t="s">
        <v>119</v>
      </c>
      <c r="C64" s="93" t="s">
        <v>172</v>
      </c>
      <c r="D64" s="94" t="s">
        <v>231</v>
      </c>
    </row>
    <row r="65" spans="1:4" s="93" customFormat="1" ht="26" x14ac:dyDescent="0.15">
      <c r="A65" s="92" t="s">
        <v>120</v>
      </c>
      <c r="B65" s="92" t="s">
        <v>232</v>
      </c>
      <c r="C65" s="93" t="s">
        <v>172</v>
      </c>
      <c r="D65" s="94" t="s">
        <v>233</v>
      </c>
    </row>
    <row r="66" spans="1:4" s="93" customFormat="1" ht="26" x14ac:dyDescent="0.15">
      <c r="A66" s="92" t="s">
        <v>120</v>
      </c>
      <c r="B66" s="92" t="s">
        <v>234</v>
      </c>
      <c r="C66" s="93" t="s">
        <v>190</v>
      </c>
      <c r="D66" s="94" t="s">
        <v>235</v>
      </c>
    </row>
    <row r="67" spans="1:4" s="93" customFormat="1" ht="26" x14ac:dyDescent="0.15">
      <c r="A67" s="92" t="s">
        <v>120</v>
      </c>
      <c r="B67" s="92" t="s">
        <v>122</v>
      </c>
      <c r="C67" s="93" t="s">
        <v>170</v>
      </c>
      <c r="D67" s="94" t="s">
        <v>236</v>
      </c>
    </row>
    <row r="68" spans="1:4" s="93" customFormat="1" ht="26" x14ac:dyDescent="0.15">
      <c r="A68" s="92" t="s">
        <v>120</v>
      </c>
      <c r="B68" s="92" t="s">
        <v>237</v>
      </c>
      <c r="C68" s="93" t="s">
        <v>172</v>
      </c>
      <c r="D68" s="94" t="s">
        <v>238</v>
      </c>
    </row>
    <row r="69" spans="1:4" s="93" customFormat="1" ht="26" x14ac:dyDescent="0.15">
      <c r="A69" s="92" t="s">
        <v>120</v>
      </c>
      <c r="B69" s="92" t="s">
        <v>124</v>
      </c>
      <c r="C69" s="93" t="s">
        <v>172</v>
      </c>
      <c r="D69" s="94" t="s">
        <v>239</v>
      </c>
    </row>
    <row r="70" spans="1:4" s="93" customFormat="1" ht="26" x14ac:dyDescent="0.15">
      <c r="A70" s="92" t="s">
        <v>120</v>
      </c>
      <c r="B70" s="92" t="s">
        <v>125</v>
      </c>
      <c r="C70" s="93" t="s">
        <v>172</v>
      </c>
      <c r="D70" s="94" t="s">
        <v>240</v>
      </c>
    </row>
    <row r="71" spans="1:4" s="93" customFormat="1" ht="26" x14ac:dyDescent="0.15">
      <c r="A71" s="92" t="s">
        <v>120</v>
      </c>
      <c r="B71" s="92" t="s">
        <v>126</v>
      </c>
      <c r="C71" s="93" t="s">
        <v>172</v>
      </c>
      <c r="D71" s="94" t="s">
        <v>241</v>
      </c>
    </row>
    <row r="72" spans="1:4" s="93" customFormat="1" ht="26" x14ac:dyDescent="0.15">
      <c r="A72" s="92" t="s">
        <v>120</v>
      </c>
      <c r="B72" s="92" t="s">
        <v>127</v>
      </c>
      <c r="C72" s="93" t="s">
        <v>170</v>
      </c>
      <c r="D72" s="94" t="s">
        <v>242</v>
      </c>
    </row>
    <row r="73" spans="1:4" s="93" customFormat="1" ht="26" x14ac:dyDescent="0.15">
      <c r="A73" s="92" t="s">
        <v>120</v>
      </c>
      <c r="B73" s="92" t="s">
        <v>128</v>
      </c>
      <c r="C73" s="93" t="s">
        <v>172</v>
      </c>
      <c r="D73" s="94" t="s">
        <v>243</v>
      </c>
    </row>
    <row r="74" spans="1:4" s="93" customFormat="1" ht="26" x14ac:dyDescent="0.15">
      <c r="A74" s="92" t="s">
        <v>120</v>
      </c>
      <c r="B74" s="92" t="s">
        <v>129</v>
      </c>
      <c r="C74" s="93" t="s">
        <v>170</v>
      </c>
      <c r="D74" s="94" t="s">
        <v>244</v>
      </c>
    </row>
    <row r="75" spans="1:4" s="93" customFormat="1" ht="26" x14ac:dyDescent="0.15">
      <c r="A75" s="92" t="s">
        <v>120</v>
      </c>
      <c r="B75" s="92" t="s">
        <v>130</v>
      </c>
      <c r="C75" s="93" t="s">
        <v>170</v>
      </c>
      <c r="D75" s="94" t="s">
        <v>245</v>
      </c>
    </row>
    <row r="76" spans="1:4" s="93" customFormat="1" ht="26" x14ac:dyDescent="0.15">
      <c r="A76" s="92" t="s">
        <v>120</v>
      </c>
      <c r="B76" s="92" t="s">
        <v>131</v>
      </c>
      <c r="C76" s="93" t="s">
        <v>170</v>
      </c>
      <c r="D76" s="94" t="s">
        <v>246</v>
      </c>
    </row>
    <row r="77" spans="1:4" s="93" customFormat="1" ht="26" x14ac:dyDescent="0.15">
      <c r="A77" s="92" t="s">
        <v>120</v>
      </c>
      <c r="B77" s="92" t="s">
        <v>132</v>
      </c>
      <c r="C77" s="93" t="s">
        <v>170</v>
      </c>
      <c r="D77" s="94" t="s">
        <v>247</v>
      </c>
    </row>
    <row r="78" spans="1:4" s="93" customFormat="1" ht="26" x14ac:dyDescent="0.15">
      <c r="A78" s="92" t="s">
        <v>120</v>
      </c>
      <c r="B78" s="92" t="s">
        <v>133</v>
      </c>
      <c r="C78" s="93" t="s">
        <v>248</v>
      </c>
      <c r="D78" s="94" t="s">
        <v>249</v>
      </c>
    </row>
    <row r="79" spans="1:4" s="93" customFormat="1" ht="26" x14ac:dyDescent="0.15">
      <c r="A79" s="92" t="s">
        <v>120</v>
      </c>
      <c r="B79" s="92" t="s">
        <v>134</v>
      </c>
      <c r="C79" s="93" t="s">
        <v>250</v>
      </c>
      <c r="D79" s="94" t="s">
        <v>251</v>
      </c>
    </row>
    <row r="80" spans="1:4" s="93" customFormat="1" ht="26" x14ac:dyDescent="0.15">
      <c r="A80" s="92" t="s">
        <v>120</v>
      </c>
      <c r="B80" s="92" t="s">
        <v>135</v>
      </c>
      <c r="C80" s="93" t="s">
        <v>170</v>
      </c>
      <c r="D80" s="94" t="s">
        <v>252</v>
      </c>
    </row>
    <row r="81" spans="1:4" s="93" customFormat="1" ht="26" x14ac:dyDescent="0.15">
      <c r="A81" s="92" t="s">
        <v>229</v>
      </c>
      <c r="B81" s="92" t="s">
        <v>136</v>
      </c>
      <c r="C81" s="93" t="s">
        <v>170</v>
      </c>
      <c r="D81" s="94" t="s">
        <v>253</v>
      </c>
    </row>
  </sheetData>
  <pageMargins left="0.75" right="0.75" top="1" bottom="1" header="0.5" footer="0.5"/>
  <pageSetup orientation="portrait" horizontalDpi="4294967292" verticalDpi="429496729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U1 recommended courses</vt:lpstr>
      <vt:lpstr>course planning</vt:lpstr>
      <vt:lpstr>pre-requisites</vt:lpstr>
    </vt:vector>
  </TitlesOfParts>
  <Company>McGill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Robinson</dc:creator>
  <cp:lastModifiedBy>Microsoft Office User</cp:lastModifiedBy>
  <dcterms:created xsi:type="dcterms:W3CDTF">2014-10-25T14:26:05Z</dcterms:created>
  <dcterms:modified xsi:type="dcterms:W3CDTF">2016-01-15T19:58:38Z</dcterms:modified>
</cp:coreProperties>
</file>